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5600" windowHeight="5865"/>
  </bookViews>
  <sheets>
    <sheet name="КСС " sheetId="5" r:id="rId1"/>
    <sheet name="ПиБ" sheetId="4" state="hidden" r:id="rId2"/>
    <sheet name="Лист1" sheetId="6" r:id="rId3"/>
  </sheets>
  <definedNames>
    <definedName name="_xlnm.Print_Area" localSheetId="0">'КСС '!$A$1:$F$109</definedName>
  </definedNames>
  <calcPr calcId="145621"/>
</workbook>
</file>

<file path=xl/calcChain.xml><?xml version="1.0" encoding="utf-8"?>
<calcChain xmlns="http://schemas.openxmlformats.org/spreadsheetml/2006/main">
  <c r="F17" i="5" l="1"/>
  <c r="F22" i="5"/>
  <c r="D80" i="5"/>
  <c r="D25" i="5"/>
  <c r="F56" i="5"/>
  <c r="F55" i="5"/>
  <c r="F74" i="5"/>
  <c r="F73" i="5"/>
  <c r="F92" i="5"/>
  <c r="F91" i="5"/>
  <c r="F93" i="5"/>
  <c r="F90" i="5"/>
  <c r="F75" i="5"/>
  <c r="F72" i="5"/>
  <c r="F57" i="5"/>
  <c r="F54" i="5"/>
  <c r="D36" i="5"/>
  <c r="F36" i="5"/>
  <c r="D27" i="5"/>
  <c r="F27" i="5"/>
  <c r="F25" i="5"/>
  <c r="D37" i="5"/>
  <c r="F37" i="5" s="1"/>
  <c r="F38" i="5" s="1"/>
  <c r="D32" i="5"/>
  <c r="F32" i="5" s="1"/>
  <c r="D31" i="5"/>
  <c r="F31" i="5" s="1"/>
  <c r="D30" i="5"/>
  <c r="F30" i="5" s="1"/>
  <c r="D29" i="5"/>
  <c r="F29" i="5" s="1"/>
  <c r="D26" i="5"/>
  <c r="F26" i="5" s="1"/>
  <c r="F33" i="5"/>
  <c r="F28" i="5"/>
  <c r="D14" i="5"/>
  <c r="F14" i="5" s="1"/>
  <c r="D13" i="5"/>
  <c r="F13" i="5" s="1"/>
  <c r="D79" i="5"/>
  <c r="F79" i="5" s="1"/>
  <c r="F94" i="5" s="1"/>
  <c r="D61" i="5"/>
  <c r="F61" i="5"/>
  <c r="D19" i="5"/>
  <c r="F19" i="5" s="1"/>
  <c r="D43" i="5"/>
  <c r="D65" i="5"/>
  <c r="F65" i="5"/>
  <c r="D83" i="5"/>
  <c r="F83" i="5"/>
  <c r="D89" i="5"/>
  <c r="F89" i="5"/>
  <c r="D88" i="5"/>
  <c r="F88" i="5"/>
  <c r="D87" i="5"/>
  <c r="F87" i="5"/>
  <c r="D86" i="5"/>
  <c r="F86" i="5"/>
  <c r="D85" i="5"/>
  <c r="F85" i="5"/>
  <c r="D84" i="5"/>
  <c r="F84" i="5"/>
  <c r="D82" i="5"/>
  <c r="F82" i="5"/>
  <c r="D81" i="5"/>
  <c r="F81" i="5"/>
  <c r="F80" i="5"/>
  <c r="F78" i="5"/>
  <c r="D71" i="5"/>
  <c r="F71" i="5"/>
  <c r="D70" i="5"/>
  <c r="F70" i="5"/>
  <c r="D69" i="5"/>
  <c r="F69" i="5"/>
  <c r="D68" i="5"/>
  <c r="F68" i="5"/>
  <c r="D67" i="5"/>
  <c r="F67" i="5"/>
  <c r="D66" i="5"/>
  <c r="F66" i="5"/>
  <c r="D64" i="5"/>
  <c r="F64" i="5"/>
  <c r="D63" i="5"/>
  <c r="F63" i="5"/>
  <c r="D62" i="5"/>
  <c r="F62" i="5"/>
  <c r="F60" i="5"/>
  <c r="D53" i="5"/>
  <c r="F53" i="5" s="1"/>
  <c r="D52" i="5"/>
  <c r="D47" i="5"/>
  <c r="F47" i="5"/>
  <c r="F76" i="5"/>
  <c r="D51" i="5"/>
  <c r="D50" i="5"/>
  <c r="D49" i="5"/>
  <c r="D45" i="5"/>
  <c r="F45" i="5" s="1"/>
  <c r="F58" i="5" s="1"/>
  <c r="F95" i="5" s="1"/>
  <c r="D46" i="5"/>
  <c r="D44" i="5"/>
  <c r="D48" i="5"/>
  <c r="D21" i="5"/>
  <c r="F21" i="5" s="1"/>
  <c r="D20" i="5"/>
  <c r="F20" i="5" s="1"/>
  <c r="D18" i="5"/>
  <c r="F18" i="5" s="1"/>
  <c r="D16" i="5"/>
  <c r="F16" i="5" s="1"/>
  <c r="D15" i="5"/>
  <c r="F15" i="5" s="1"/>
  <c r="F52" i="5"/>
  <c r="F44" i="5"/>
  <c r="F51" i="5"/>
  <c r="F50" i="5"/>
  <c r="F49" i="5"/>
  <c r="F48" i="5"/>
  <c r="F42" i="5"/>
  <c r="F43" i="5"/>
  <c r="F46" i="5"/>
  <c r="F23" i="5" l="1"/>
  <c r="F34" i="5"/>
  <c r="F39" i="5" l="1"/>
  <c r="F96" i="5" s="1"/>
  <c r="F97" i="5" l="1"/>
  <c r="F98" i="5" s="1"/>
  <c r="F99" i="5" l="1"/>
  <c r="F100" i="5" s="1"/>
</calcChain>
</file>

<file path=xl/sharedStrings.xml><?xml version="1.0" encoding="utf-8"?>
<sst xmlns="http://schemas.openxmlformats.org/spreadsheetml/2006/main" count="389" uniqueCount="181">
  <si>
    <t>№ по ред</t>
  </si>
  <si>
    <t>Описание на строително-монтажни работи</t>
  </si>
  <si>
    <t>Ед.мярка</t>
  </si>
  <si>
    <t>Количество</t>
  </si>
  <si>
    <t>Единична цена 
(лева)</t>
  </si>
  <si>
    <t>Обща цена 
(лева)</t>
  </si>
  <si>
    <t>м3</t>
  </si>
  <si>
    <t>м2</t>
  </si>
  <si>
    <t>м</t>
  </si>
  <si>
    <t>бр.</t>
  </si>
  <si>
    <t xml:space="preserve">Доставка и полагане на армировъчна мрежа ф6.5, 20/20 за водоплътна настилка </t>
  </si>
  <si>
    <t>кг</t>
  </si>
  <si>
    <t>Демонтажни работи</t>
  </si>
  <si>
    <t>ВЪЗЛОЖИТЕЛ: ОБЩИНА КЪРДЖАЛИ</t>
  </si>
  <si>
    <t>Доставка и полагане на  бетон С20/25 за  настилка около сградата д-10см и израв.преходи към същ.н-ки</t>
  </si>
  <si>
    <t xml:space="preserve">Доставка и монтаж на армировъчна мрежа 20/20 ф6,5 </t>
  </si>
  <si>
    <t>Доставка и полагане на геотекстилна мембрана, 250 г/кв.м -   2см</t>
  </si>
  <si>
    <t>Насипване и уплътняване на заклинен трошен камък /минералбетон/ фракция от 0-25мм Д=15см под спортна площадка</t>
  </si>
  <si>
    <t>Насипване и уплътняване на заклинен трошен камък /минералбетон/ фракция от 0-25мм Д=15см под бетонови плочи</t>
  </si>
  <si>
    <t>Доставка и полагане на  плътен асфалтобетон с дебелина 4см  Е=1200Мра</t>
  </si>
  <si>
    <t>Доставка и полагане на битумна емулсия 350гр./м2</t>
  </si>
  <si>
    <t xml:space="preserve">Озеленяване </t>
  </si>
  <si>
    <t>Торкретиране и измазване на разрушени участъци 10%</t>
  </si>
  <si>
    <t>Оформяне на бетонова шапка към съществуваща бетонова основа</t>
  </si>
  <si>
    <t>Демонтаж на съществуващи оградни пана и порти</t>
  </si>
  <si>
    <t>Затревяване, чрез ръчна обработка на почвата, наторяване, подравняване,  засяване на тревна смеска, валиране, поливане І-ви етап</t>
  </si>
  <si>
    <t>дка</t>
  </si>
  <si>
    <t>първа коситба и поливане ІІ-ри етап</t>
  </si>
  <si>
    <t>втора коситба и поливане ІІІ-ти етап</t>
  </si>
  <si>
    <t>Засаждане и укрепване на едроразмерни широколистни дървета с контейнер</t>
  </si>
  <si>
    <t>Засаждане и укрепване на едроразмерни иглостни дървета  с контейнер</t>
  </si>
  <si>
    <t>Засаждане на декоративни храсти с контейнер</t>
  </si>
  <si>
    <t>Насипване на обезпаразитена и обогатена  почва 15см</t>
  </si>
  <si>
    <t>Обзавеждане на дворни площи</t>
  </si>
  <si>
    <t>Доставка и монтаж на кошчета за отпадъци</t>
  </si>
  <si>
    <t>Доставка и монтаж на маса за тенис по техническа спецификация</t>
  </si>
  <si>
    <t>Доставка и полагане на арм.бетон С16/20 под спортни площадки  10см</t>
  </si>
  <si>
    <t>Доставка и монтаж на вулканизирана рулонна каучукова настилка 5+3мм   /цвят -/ с оразмеряване за два вида спорт в два цвята</t>
  </si>
  <si>
    <t>Доставка и полагане на шлайф бетон С16/20 - 10см</t>
  </si>
  <si>
    <t>Насипване и уплътняване на заклинен трошен камък /минералбетон/ фракция от 0-25мм Д=15см под акрилна настилка</t>
  </si>
  <si>
    <t>Доставка и монтаж на волейболна мрежа с две вертикални колони</t>
  </si>
  <si>
    <t>Доставка и полагане на градински бордюр 50/8/20см 100  БДС EN 1340 с бетон С16/20</t>
  </si>
  <si>
    <t>Доставка и полагане на  бетонови  плочи  20/20/6см и 20/10/6см на циментов разтвор с д=3см за водоплътна настилка около сградата</t>
  </si>
  <si>
    <t>Седалка с обработени напречни дървени бичмета 40/6/4/см върху метална скара</t>
  </si>
  <si>
    <t>Доставка и монтаж на съдийски стол за волейбол по тех. Спецификация</t>
  </si>
  <si>
    <t xml:space="preserve">Доставка и монтаж на паркинг елемент за велосипеди по техн. Спец. </t>
  </si>
  <si>
    <t xml:space="preserve">Кашпа с пейка по детайл </t>
  </si>
  <si>
    <t>Доставка и монтаж на цветна мозайка за възстановяване на съществ. Водна площ</t>
  </si>
  <si>
    <t>Засаждане и укрепване на едроразмерни широколистни екзотични дървета</t>
  </si>
  <si>
    <t>Засаждане на високи широколистни храсти</t>
  </si>
  <si>
    <t xml:space="preserve">Засаждане на почвопокривна растителност </t>
  </si>
  <si>
    <t>Доставка и полагане на пътен бордюр 50/18/20см 100  БДС EN 1340 с бетон С16/20</t>
  </si>
  <si>
    <t>Доставка и полагане на акрилна настилка с промит кварц с  Д=2мм в два цвята</t>
  </si>
  <si>
    <t xml:space="preserve">Доставка и полагане на клинкерни плочи 25/6/6мм за облицовка двустранно в/у  бетонова основа на ограда и шапка </t>
  </si>
  <si>
    <t>Доставка и полагане на клинкерни плочи 250/60/10мм за облицовка на подпорна стена</t>
  </si>
  <si>
    <t>ПАРКОУСТРОЙСТВО И БЛАГОУСТРОСТВО</t>
  </si>
  <si>
    <t xml:space="preserve">Доставка и монтаж на тиково дърво за сцена </t>
  </si>
  <si>
    <t>Огради и подпорни стени</t>
  </si>
  <si>
    <t>Кофраж за  нови подпорни стени, стъпала и кашпи</t>
  </si>
  <si>
    <t xml:space="preserve">Изкоп за основи на подпорни стени </t>
  </si>
  <si>
    <t>Доставка и монтаж на оградни пана за спортна площадка по констр.детайл</t>
  </si>
  <si>
    <t>Доставка и монтаж с бетон С16/20 на стълбове с h=7,0м за ограда с 18 шумопоглъщащи фиксатори за спортна площадка</t>
  </si>
  <si>
    <t>Доставка и монтаж на двукрила оградна врата 300/200см за спортна площадка</t>
  </si>
  <si>
    <t>Доставка и монтаж на двукрила оградна врата 100/200см за спортна площадка</t>
  </si>
  <si>
    <t>ОБЩО</t>
  </si>
  <si>
    <t>Засаждане на увивна растителност</t>
  </si>
  <si>
    <t>Доставка и монтаж на  фитнес съоръжение СИСТЕМА ЗА КОМПЛЕКСНО ТРЕНИРАНЕ - УСПОРЕДКА</t>
  </si>
  <si>
    <t>Доставка и монтаж на  фитнес съоръжение ЛЕЖАНКА</t>
  </si>
  <si>
    <t xml:space="preserve"> ВСИЧКО СМР БЕЗ ДДС</t>
  </si>
  <si>
    <t>ДДС</t>
  </si>
  <si>
    <t xml:space="preserve"> ВСИЧКО СМР С ДДС</t>
  </si>
  <si>
    <t>Насипване и уплътняване на заклинен трошен камък /минералбетон/ фракция от 0-25мм Д=15см за основа на рампа</t>
  </si>
  <si>
    <t>Доставка и монтаж на стоманена конструкция за сцена</t>
  </si>
  <si>
    <t>Антикорозионна защита на стоманена конструкция с вкл. всички разходи</t>
  </si>
  <si>
    <t>Доставка и полагане на  бетон С15/20 за надзиждане на бетонови основи за подпорни стени, кашпи, стъпала и рампи и нови подпорни стени</t>
  </si>
  <si>
    <t>ОБЕКТ:„ИЗГОТВЯНЕ НА ТЕХНИЧЕСКИ ПАСПОРТ, ИЗВЪРШВАНЕ НА ОБСЛЕДВАНЕ ЗА ЕНЕРГИЙНА ЕФЕКТИВНОСТ И РАЗРАБОТВАНЕ НА РАБОТЕН ПРОЕКТ ЗА ОСНОВЕН РЕМОНТ И ВЪВЕЖДАНЕ НА МЕРКИ ЗА ЕНЕРГИЙНА ЕФЕКТИВНОСТ В СГРАДАТА НА ГПЧЕ „ХРИСТО БОТЕВ”  И ОУ „СВ. СВ. КИРИЛ И МЕТОДИЙ” УПИ I КВ.48 В ГРАД КЪРДЖАЛИ“</t>
  </si>
  <si>
    <t>БФС BG161PO001/5-02/2012 "В подкрепа за следващия програмен период"</t>
  </si>
  <si>
    <t>Демонтаж  и извозване на градински бордюри</t>
  </si>
  <si>
    <t>Демонтаж  и извозване на пътни бордюри</t>
  </si>
  <si>
    <t>Демонтаж на мет.съоръжения</t>
  </si>
  <si>
    <t>Демонтаж и извозване на пейки</t>
  </si>
  <si>
    <t>Почистване на повърх.от почва, издънкова и самонастанила се храстова растителност, камъни, растителна почва -15см-изкоп</t>
  </si>
  <si>
    <t>Настилки</t>
  </si>
  <si>
    <t>Доставка и монтаж на Комбинирано детско съоръжение за деца над 3 год. по техническа спецификация</t>
  </si>
  <si>
    <t>Доставка и монтаж на Комбинирано детско съоръжение за деца от 3 до 12 год. по техническа спецификация</t>
  </si>
  <si>
    <t>Доставка и монтаж на люлка - смесени седалки по техническа спецификация</t>
  </si>
  <si>
    <t>Доставка и монтаж на клатушка тип - "везна" по техническа спецификация</t>
  </si>
  <si>
    <t xml:space="preserve">Доставка и монтаж на сенник цвете по техническа спецификация </t>
  </si>
  <si>
    <t>Доставка и монтаж на дъска за рисуване , занимателен панел по техническа спецификация</t>
  </si>
  <si>
    <t>Доставка и монтаж на комплект фигури - PVC за ШАХ по техническа спецификация</t>
  </si>
  <si>
    <t>Доставка и монтаж на  шестоъгълна беседка по техн. Спец.</t>
  </si>
  <si>
    <t>Доставка и монтаж на греда за равновесно ходене</t>
  </si>
  <si>
    <t>Доставка и монтаж на хандбална врата 300/200/100см по техн. Спец.</t>
  </si>
  <si>
    <t>Доставка и монтаж на  фитнес съоръжение  МУЛТИФУНКЦИОНАЛЕН УРЕД – УСПОРЕДКА , ВЕЛОАРГОМЕТЪР</t>
  </si>
  <si>
    <t xml:space="preserve">Доставка и монтаж на  фитнес съоръжение  МУЛТИФУНКЦИОНАЛЕН ТРЕНАЖОР </t>
  </si>
  <si>
    <t>Доставка и монтаж на  фитнес съоръжение МУЛТИФУНКЦИОНАЛЕН УРЕД – ГЛАДИАТОР, НАБИРАНЕ, КОЛЕЛО</t>
  </si>
  <si>
    <t>Доставка и монтаж на пейки с облегалка и подлакътници 180/50см</t>
  </si>
  <si>
    <t>Доставка и монтаж на маса с пейки 160/100см</t>
  </si>
  <si>
    <t>Доставка и монтаж на цветни бетонови плочи 40/40/6см цвят антрацит  за ШАХ по техническа спецификация</t>
  </si>
  <si>
    <t>Доставка и монтаж на цветни бетонови плочи 40/40/6см цвят охра за ШАХ по техническа спецификация</t>
  </si>
  <si>
    <t xml:space="preserve">Доставка и монтаж на саморазливна удъропоглъщаща каучукова настилка 4см  в три цвята за детски площадки </t>
  </si>
  <si>
    <t>Доставка и полагане на арм.бетон С16/20 под спортни площадки  10см  за детски площадки</t>
  </si>
  <si>
    <t>Доставка и монтаж на армировъчна мрежа 20/20 ф6,5  за детски площадки</t>
  </si>
  <si>
    <t>Доставка и полагане на стоманобетонни елементи на тревна фуга</t>
  </si>
  <si>
    <t xml:space="preserve">м2 </t>
  </si>
  <si>
    <t>Демонтаж и извозване на парапет н 1м</t>
  </si>
  <si>
    <t xml:space="preserve">Разбиване и натрошаване на бет. Стъпала </t>
  </si>
  <si>
    <t>Разбиване и извозване на съществуващи настилки /дебелина 25см/</t>
  </si>
  <si>
    <t>Демонтаж и извозване на бет.кошчета за смет</t>
  </si>
  <si>
    <t>Разбиване и натрошаване на бет. Н-ка</t>
  </si>
  <si>
    <t>Разбиване и натрошаване на бет. Пейки и стени</t>
  </si>
  <si>
    <t>Доставка и полагане на  бетонови  плочи  20/20/6см и 20/10/6см на цименто-пясъчен разтвор с д=3см з</t>
  </si>
  <si>
    <t>Армировка за подпорни стени , рампи, стъпала и кашпи</t>
  </si>
  <si>
    <t>Отсичане на дървета с диаметър от 21 до 40 см. без автовишка - всички операции</t>
  </si>
  <si>
    <t>Резитба на короната на дървета с автовишка - всички операции / оформяне, просветляване, извозване на отпадъци/</t>
  </si>
  <si>
    <t>Изкореняване на храсти и извозване на отп.</t>
  </si>
  <si>
    <t>100м2</t>
  </si>
  <si>
    <t>Изсичане подлес и гъсти храсти с изнасяне и извозване</t>
  </si>
  <si>
    <t>Дълга пейка  без облегалка по конструктивен детайл</t>
  </si>
  <si>
    <t>Доставка и монтаж на алуминиев парапет н-0,85</t>
  </si>
  <si>
    <t>Доставка и полагане на PVC ф110 за барбакани</t>
  </si>
  <si>
    <t xml:space="preserve">Нови метални оградни пана / същия детайл / </t>
  </si>
  <si>
    <t xml:space="preserve">Демонтаж на компрометирани метални пана по ограда </t>
  </si>
  <si>
    <t>Метална пешеходна врата по същ. детайл с обков</t>
  </si>
  <si>
    <t>Метална портална врата п осъщ. детайл с обков</t>
  </si>
  <si>
    <t>Облицовка на нови под. Стени и кашпи - глиц зидария с гнайс</t>
  </si>
  <si>
    <t>Направа на пергола по констр.детайл</t>
  </si>
  <si>
    <t xml:space="preserve">Доставка и монтаж на баскетболен кош </t>
  </si>
  <si>
    <t>Доставка и монтаж на система от 8 каучукови стъпала по тех.спец.</t>
  </si>
  <si>
    <t>Доставка и монтаж на  самопочистващи се, акрилен плат за сянка на пергола  160/420см</t>
  </si>
  <si>
    <t xml:space="preserve"> Количествена сметка  </t>
  </si>
  <si>
    <t>ВЪЗЛОЖИТЕЛ: ОБЩИНА ИСКЪР</t>
  </si>
  <si>
    <t>м²</t>
  </si>
  <si>
    <t>м³</t>
  </si>
  <si>
    <t>Вътрешна гладка мазилка по тухлени стени</t>
  </si>
  <si>
    <t>Външна силикатна мазилка</t>
  </si>
  <si>
    <t xml:space="preserve">Външна гладка мазилка по стени с вц р-р </t>
  </si>
  <si>
    <t>Грундиране външни стени</t>
  </si>
  <si>
    <t>Обръщане с гипсокартон около прозорци и врати</t>
  </si>
  <si>
    <t>Хидроизолация под бетонова настилка</t>
  </si>
  <si>
    <r>
      <t>Доставка и полагане на бетон С16/20</t>
    </r>
    <r>
      <rPr>
        <b/>
        <sz val="10"/>
        <rFont val="Times New Roman"/>
        <family val="1"/>
        <charset val="204"/>
      </rPr>
      <t xml:space="preserve"> </t>
    </r>
  </si>
  <si>
    <r>
      <t>Направа на пердашена циментова замазка по подове при обем над 5m</t>
    </r>
    <r>
      <rPr>
        <sz val="10"/>
        <rFont val="Calibri"/>
        <family val="2"/>
        <charset val="204"/>
      </rPr>
      <t>³</t>
    </r>
  </si>
  <si>
    <t>ВСИЧКО СПАЛНЯ</t>
  </si>
  <si>
    <t>Доставка и монтаж на подови первази от PVC</t>
  </si>
  <si>
    <t>Монтаж на преходна лайстна за подови настилки</t>
  </si>
  <si>
    <t>ТЕРАСИ - 1 ЕТАЖ</t>
  </si>
  <si>
    <t>ВСИЧКО ТЕРАСИ</t>
  </si>
  <si>
    <t>Доставка и монтаж ролетни щори</t>
  </si>
  <si>
    <t>Боядисване с латекс по стени - двукратно</t>
  </si>
  <si>
    <t xml:space="preserve">Гипсова шпакловка по стени </t>
  </si>
  <si>
    <r>
      <t>м</t>
    </r>
    <r>
      <rPr>
        <sz val="10"/>
        <rFont val="Calibri"/>
        <family val="2"/>
        <charset val="204"/>
      </rPr>
      <t>²</t>
    </r>
  </si>
  <si>
    <t>Гипсова шпакловка по стени</t>
  </si>
  <si>
    <t>Грундиране по стени</t>
  </si>
  <si>
    <t>Доставка и монтаж на ламиниран паркет АС4 - 32 клас WG</t>
  </si>
  <si>
    <t xml:space="preserve">Насипване и уплътняване с баластра </t>
  </si>
  <si>
    <t>Демонтаж стари парапети /метална конструкция с дървени елементи/</t>
  </si>
  <si>
    <t>Зидария с газобетонни блокчета с дебелина 100mm на тънка фуга</t>
  </si>
  <si>
    <t>Доставка и монтаж на PVC дограма /врата и прозорци/</t>
  </si>
  <si>
    <t xml:space="preserve">Разбиване и натрошаване на бетонова настилка </t>
  </si>
  <si>
    <t>Изхвърляне, натоварване на камион и извозване на строителни отпадъци на 5км</t>
  </si>
  <si>
    <t>ЧАСТ "АРХИТЕКТУРНО - СТРОИТЕЛНА" - 1 ЕТАЖ</t>
  </si>
  <si>
    <t>ВСИЧКО ЗАНИМАЛНЯ</t>
  </si>
  <si>
    <t>ВСИЧКО ГАРДЕРОБ</t>
  </si>
  <si>
    <t>Доставка и монтаж на армировъчна мрежа 20/20 ф6,5</t>
  </si>
  <si>
    <t>Коли-чество</t>
  </si>
  <si>
    <t>Описание на строително - монтажни работи</t>
  </si>
  <si>
    <t>Грундиране с бетонконтакт по стъпала</t>
  </si>
  <si>
    <t>Гранитогрес външни и вътрешни подове, плочки до 400/400, фуги 1 мм, зъб 6мм</t>
  </si>
  <si>
    <t xml:space="preserve">Направа на армирана циментова замазка </t>
  </si>
  <si>
    <t xml:space="preserve">НЕПРЕДВИДЕНИ 1% </t>
  </si>
  <si>
    <t xml:space="preserve">      СПАЛНЯ</t>
  </si>
  <si>
    <t xml:space="preserve">ЗАНИМАЛНЯ </t>
  </si>
  <si>
    <t xml:space="preserve">ГАРДЕРОБ </t>
  </si>
  <si>
    <t>ТЕРАСА №1</t>
  </si>
  <si>
    <t>ТЕРАСА № 2</t>
  </si>
  <si>
    <t>ТЕРАСА №3</t>
  </si>
  <si>
    <t>ВСИЧКО ТЕРАСА №3</t>
  </si>
  <si>
    <t>ВСИЧКО ТЕРАСА №2</t>
  </si>
  <si>
    <t>ВСИЧКО ТЕРАСА №1</t>
  </si>
  <si>
    <t>ОБЕКТ: "РЕМОНТ ДГ "МАРА БАЛЕВА" - ЯСЛА, ГР. ИСКЪР"</t>
  </si>
  <si>
    <t>Приложение №1 към образец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</si>
</sst>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лв.&quot;_-;\-* #,##0.00\ &quot;лв.&quot;_-;_-* &quot;-&quot;??\ &quot;лв.&quot;_-;_-@_-"/>
    <numFmt numFmtId="164" formatCode="_-* #,##0.00\ [$лв.-402]_-;\-* #,##0.00\ [$лв.-402]_-;_-* &quot;-&quot;??\ [$лв.-402]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i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Calibri"/>
      <family val="2"/>
      <charset val="204"/>
    </font>
    <font>
      <b/>
      <sz val="12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5" fillId="0" borderId="0"/>
  </cellStyleXfs>
  <cellXfs count="226">
    <xf numFmtId="0" fontId="0" fillId="0" borderId="0" xfId="0"/>
    <xf numFmtId="0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0" xfId="0" applyFont="1" applyFill="1" applyAlignment="1">
      <alignment vertical="top"/>
    </xf>
    <xf numFmtId="2" fontId="8" fillId="0" borderId="1" xfId="0" applyNumberFormat="1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horizontal="center" vertical="top"/>
    </xf>
    <xf numFmtId="2" fontId="8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1" fontId="11" fillId="0" borderId="1" xfId="0" applyNumberFormat="1" applyFont="1" applyFill="1" applyBorder="1" applyAlignment="1">
      <alignment horizontal="center" vertical="top" wrapText="1"/>
    </xf>
    <xf numFmtId="1" fontId="11" fillId="0" borderId="1" xfId="1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vertical="top"/>
    </xf>
    <xf numFmtId="0" fontId="9" fillId="0" borderId="1" xfId="0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horizontal="center" vertical="top"/>
    </xf>
    <xf numFmtId="0" fontId="9" fillId="0" borderId="1" xfId="0" quotePrefix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>
      <alignment wrapText="1"/>
    </xf>
    <xf numFmtId="0" fontId="13" fillId="0" borderId="0" xfId="0" applyFont="1" applyFill="1" applyAlignment="1"/>
    <xf numFmtId="0" fontId="13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3" fillId="0" borderId="0" xfId="0" applyNumberFormat="1" applyFont="1" applyFill="1" applyBorder="1" applyAlignment="1" applyProtection="1"/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1" xfId="2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right" vertical="center"/>
    </xf>
    <xf numFmtId="2" fontId="13" fillId="0" borderId="0" xfId="0" applyNumberFormat="1" applyFont="1" applyFill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 vertical="center" wrapText="1"/>
    </xf>
    <xf numFmtId="164" fontId="18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164" fontId="13" fillId="0" borderId="0" xfId="0" applyNumberFormat="1" applyFont="1" applyFill="1" applyAlignment="1">
      <alignment horizontal="right" vertical="center" wrapText="1"/>
    </xf>
    <xf numFmtId="164" fontId="14" fillId="0" borderId="1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1" xfId="0" quotePrefix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/>
    <xf numFmtId="0" fontId="0" fillId="0" borderId="0" xfId="0" applyFill="1" applyAlignment="1"/>
    <xf numFmtId="49" fontId="14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/>
    <xf numFmtId="0" fontId="0" fillId="0" borderId="0" xfId="0" applyFill="1" applyBorder="1" applyAlignment="1"/>
    <xf numFmtId="0" fontId="18" fillId="0" borderId="4" xfId="0" applyFont="1" applyFill="1" applyBorder="1" applyAlignment="1">
      <alignment horizontal="center" vertical="center" wrapText="1"/>
    </xf>
    <xf numFmtId="164" fontId="18" fillId="0" borderId="5" xfId="0" applyNumberFormat="1" applyFont="1" applyFill="1" applyBorder="1" applyAlignment="1">
      <alignment horizontal="right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164" fontId="17" fillId="0" borderId="10" xfId="0" applyNumberFormat="1" applyFont="1" applyFill="1" applyBorder="1" applyAlignment="1">
      <alignment horizontal="right" vertical="center" wrapText="1"/>
    </xf>
    <xf numFmtId="164" fontId="15" fillId="0" borderId="10" xfId="0" applyNumberFormat="1" applyFont="1" applyFill="1" applyBorder="1" applyAlignment="1">
      <alignment horizontal="right" vertical="center" wrapText="1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11" xfId="1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164" fontId="17" fillId="0" borderId="12" xfId="0" applyNumberFormat="1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left" vertical="center" wrapText="1"/>
    </xf>
    <xf numFmtId="2" fontId="13" fillId="0" borderId="13" xfId="0" applyNumberFormat="1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wrapText="1"/>
    </xf>
    <xf numFmtId="0" fontId="13" fillId="0" borderId="15" xfId="0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right" vertical="center"/>
    </xf>
    <xf numFmtId="0" fontId="13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2" fontId="13" fillId="2" borderId="17" xfId="0" applyNumberFormat="1" applyFont="1" applyFill="1" applyBorder="1" applyAlignment="1">
      <alignment horizontal="right" vertical="center" wrapText="1"/>
    </xf>
    <xf numFmtId="164" fontId="13" fillId="2" borderId="17" xfId="0" applyNumberFormat="1" applyFont="1" applyFill="1" applyBorder="1" applyAlignment="1">
      <alignment horizontal="right" vertical="center" wrapText="1"/>
    </xf>
    <xf numFmtId="0" fontId="13" fillId="0" borderId="18" xfId="0" applyFont="1" applyFill="1" applyBorder="1" applyAlignment="1">
      <alignment horizontal="left" vertical="center" wrapText="1"/>
    </xf>
    <xf numFmtId="2" fontId="13" fillId="0" borderId="8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right" vertical="center"/>
    </xf>
    <xf numFmtId="164" fontId="17" fillId="0" borderId="7" xfId="0" applyNumberFormat="1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horizontal="center" vertical="center" wrapText="1"/>
    </xf>
    <xf numFmtId="164" fontId="13" fillId="2" borderId="19" xfId="0" applyNumberFormat="1" applyFont="1" applyFill="1" applyBorder="1" applyAlignment="1">
      <alignment horizontal="right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/>
    </xf>
    <xf numFmtId="2" fontId="13" fillId="3" borderId="17" xfId="0" applyNumberFormat="1" applyFont="1" applyFill="1" applyBorder="1" applyAlignment="1">
      <alignment horizontal="right" vertical="center" wrapText="1"/>
    </xf>
    <xf numFmtId="164" fontId="13" fillId="3" borderId="17" xfId="0" applyNumberFormat="1" applyFont="1" applyFill="1" applyBorder="1" applyAlignment="1">
      <alignment horizontal="right" vertical="center" wrapText="1"/>
    </xf>
    <xf numFmtId="164" fontId="13" fillId="3" borderId="19" xfId="0" applyNumberFormat="1" applyFont="1" applyFill="1" applyBorder="1" applyAlignment="1">
      <alignment horizontal="right"/>
    </xf>
    <xf numFmtId="0" fontId="15" fillId="3" borderId="20" xfId="0" applyFont="1" applyFill="1" applyBorder="1" applyAlignment="1">
      <alignment horizontal="right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right" vertical="center" wrapText="1"/>
    </xf>
    <xf numFmtId="164" fontId="15" fillId="3" borderId="19" xfId="0" applyNumberFormat="1" applyFont="1" applyFill="1" applyBorder="1" applyAlignment="1">
      <alignment horizontal="right" vertical="center"/>
    </xf>
    <xf numFmtId="164" fontId="2" fillId="0" borderId="22" xfId="0" applyNumberFormat="1" applyFont="1" applyFill="1" applyBorder="1" applyAlignment="1">
      <alignment horizontal="right" vertical="center" wrapText="1"/>
    </xf>
    <xf numFmtId="164" fontId="18" fillId="0" borderId="23" xfId="0" applyNumberFormat="1" applyFont="1" applyFill="1" applyBorder="1" applyAlignment="1">
      <alignment horizontal="right" vertical="center" wrapText="1"/>
    </xf>
    <xf numFmtId="164" fontId="18" fillId="0" borderId="12" xfId="0" applyNumberFormat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right" vertical="center"/>
    </xf>
    <xf numFmtId="0" fontId="18" fillId="0" borderId="1" xfId="0" quotePrefix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164" fontId="13" fillId="0" borderId="23" xfId="0" applyNumberFormat="1" applyFont="1" applyFill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wrapText="1"/>
    </xf>
    <xf numFmtId="164" fontId="13" fillId="0" borderId="5" xfId="0" applyNumberFormat="1" applyFont="1" applyFill="1" applyBorder="1" applyAlignment="1">
      <alignment horizontal="right" wrapText="1"/>
    </xf>
    <xf numFmtId="164" fontId="15" fillId="0" borderId="7" xfId="0" applyNumberFormat="1" applyFont="1" applyFill="1" applyBorder="1" applyAlignment="1">
      <alignment horizontal="right" vertical="center" wrapText="1"/>
    </xf>
    <xf numFmtId="164" fontId="15" fillId="4" borderId="24" xfId="0" applyNumberFormat="1" applyFont="1" applyFill="1" applyBorder="1" applyAlignment="1">
      <alignment horizontal="right" wrapText="1"/>
    </xf>
    <xf numFmtId="164" fontId="13" fillId="0" borderId="5" xfId="0" applyNumberFormat="1" applyFont="1" applyFill="1" applyBorder="1" applyAlignment="1">
      <alignment horizontal="right" vertical="center" wrapText="1"/>
    </xf>
    <xf numFmtId="164" fontId="18" fillId="0" borderId="25" xfId="0" applyNumberFormat="1" applyFont="1" applyFill="1" applyBorder="1" applyAlignment="1">
      <alignment horizontal="right" vertical="center" wrapText="1"/>
    </xf>
    <xf numFmtId="164" fontId="13" fillId="0" borderId="8" xfId="0" applyNumberFormat="1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horizontal="center"/>
    </xf>
    <xf numFmtId="2" fontId="13" fillId="0" borderId="27" xfId="0" applyNumberFormat="1" applyFont="1" applyFill="1" applyBorder="1" applyAlignment="1">
      <alignment horizontal="right" vertical="center" wrapText="1"/>
    </xf>
    <xf numFmtId="164" fontId="13" fillId="0" borderId="28" xfId="0" applyNumberFormat="1" applyFont="1" applyFill="1" applyBorder="1" applyAlignment="1">
      <alignment horizontal="right" wrapText="1"/>
    </xf>
    <xf numFmtId="0" fontId="13" fillId="0" borderId="27" xfId="0" applyFont="1" applyBorder="1" applyAlignment="1">
      <alignment horizontal="center" vertical="center"/>
    </xf>
    <xf numFmtId="164" fontId="13" fillId="0" borderId="28" xfId="0" applyNumberFormat="1" applyFont="1" applyFill="1" applyBorder="1" applyAlignment="1">
      <alignment horizontal="righ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right" vertical="center" wrapText="1"/>
    </xf>
    <xf numFmtId="2" fontId="13" fillId="0" borderId="8" xfId="0" applyNumberFormat="1" applyFont="1" applyFill="1" applyBorder="1" applyAlignment="1">
      <alignment horizontal="right" vertical="center" wrapText="1"/>
    </xf>
    <xf numFmtId="164" fontId="13" fillId="0" borderId="29" xfId="0" applyNumberFormat="1" applyFont="1" applyFill="1" applyBorder="1" applyAlignment="1">
      <alignment horizontal="right" wrapText="1"/>
    </xf>
    <xf numFmtId="0" fontId="13" fillId="0" borderId="30" xfId="0" applyFont="1" applyFill="1" applyBorder="1" applyAlignment="1">
      <alignment horizontal="left" vertical="center" wrapText="1"/>
    </xf>
    <xf numFmtId="164" fontId="18" fillId="0" borderId="28" xfId="0" applyNumberFormat="1" applyFont="1" applyFill="1" applyBorder="1" applyAlignment="1">
      <alignment horizontal="right" vertical="center" wrapText="1"/>
    </xf>
    <xf numFmtId="164" fontId="15" fillId="0" borderId="31" xfId="0" applyNumberFormat="1" applyFont="1" applyFill="1" applyBorder="1" applyAlignment="1">
      <alignment horizontal="right" vertical="center" wrapText="1"/>
    </xf>
    <xf numFmtId="164" fontId="15" fillId="0" borderId="32" xfId="0" applyNumberFormat="1" applyFont="1" applyFill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 wrapText="1"/>
    </xf>
    <xf numFmtId="164" fontId="15" fillId="0" borderId="19" xfId="0" applyNumberFormat="1" applyFont="1" applyFill="1" applyBorder="1" applyAlignment="1">
      <alignment horizontal="right" vertical="center"/>
    </xf>
    <xf numFmtId="2" fontId="15" fillId="0" borderId="38" xfId="0" applyNumberFormat="1" applyFont="1" applyFill="1" applyBorder="1" applyAlignment="1">
      <alignment horizontal="center" vertical="center" wrapText="1"/>
    </xf>
    <xf numFmtId="2" fontId="15" fillId="0" borderId="39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left" vertical="center" wrapText="1"/>
    </xf>
    <xf numFmtId="0" fontId="15" fillId="0" borderId="3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left" wrapText="1"/>
    </xf>
    <xf numFmtId="164" fontId="15" fillId="0" borderId="36" xfId="0" applyNumberFormat="1" applyFont="1" applyFill="1" applyBorder="1" applyAlignment="1">
      <alignment horizontal="center" vertical="center" wrapText="1"/>
    </xf>
    <xf numFmtId="164" fontId="15" fillId="0" borderId="2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42" xfId="0" applyNumberFormat="1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right" vertical="center" wrapText="1"/>
    </xf>
    <xf numFmtId="0" fontId="15" fillId="0" borderId="46" xfId="0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right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5" fillId="3" borderId="40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right" vertical="center" wrapText="1"/>
    </xf>
    <xf numFmtId="0" fontId="15" fillId="0" borderId="42" xfId="0" applyFont="1" applyFill="1" applyBorder="1" applyAlignment="1">
      <alignment horizontal="right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2" xfId="0" applyFont="1" applyBorder="1" applyAlignment="1">
      <alignment horizontal="right" vertical="center"/>
    </xf>
    <xf numFmtId="0" fontId="15" fillId="0" borderId="43" xfId="0" applyFont="1" applyFill="1" applyBorder="1" applyAlignment="1">
      <alignment horizontal="right" vertical="center" wrapText="1"/>
    </xf>
    <xf numFmtId="0" fontId="15" fillId="0" borderId="44" xfId="0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horizontal="right" vertical="center" wrapText="1"/>
    </xf>
    <xf numFmtId="0" fontId="15" fillId="0" borderId="39" xfId="0" applyFont="1" applyFill="1" applyBorder="1" applyAlignment="1">
      <alignment horizontal="right" vertical="center" wrapText="1"/>
    </xf>
    <xf numFmtId="2" fontId="13" fillId="0" borderId="0" xfId="0" applyNumberFormat="1" applyFont="1" applyFill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right" vertical="center" wrapText="1"/>
    </xf>
    <xf numFmtId="0" fontId="15" fillId="0" borderId="35" xfId="0" applyFont="1" applyFill="1" applyBorder="1" applyAlignment="1">
      <alignment horizontal="right" vertical="center" wrapText="1"/>
    </xf>
    <xf numFmtId="0" fontId="15" fillId="0" borderId="48" xfId="0" applyFont="1" applyFill="1" applyBorder="1" applyAlignment="1">
      <alignment horizontal="right" vertical="center" wrapText="1"/>
    </xf>
    <xf numFmtId="0" fontId="15" fillId="0" borderId="49" xfId="0" applyFont="1" applyFill="1" applyBorder="1" applyAlignment="1">
      <alignment horizontal="right" vertical="center" wrapText="1"/>
    </xf>
    <xf numFmtId="0" fontId="2" fillId="0" borderId="45" xfId="0" applyFont="1" applyFill="1" applyBorder="1" applyAlignment="1">
      <alignment horizontal="right" vertical="center" wrapText="1"/>
    </xf>
    <xf numFmtId="0" fontId="2" fillId="0" borderId="46" xfId="0" applyFont="1" applyFill="1" applyBorder="1" applyAlignment="1">
      <alignment horizontal="right" vertical="center" wrapText="1"/>
    </xf>
    <xf numFmtId="0" fontId="2" fillId="0" borderId="37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</cellXfs>
  <cellStyles count="6">
    <cellStyle name="Currency" xfId="1" builtinId="4"/>
    <cellStyle name="Normal" xfId="0" builtinId="0"/>
    <cellStyle name="Normal 2" xfId="2"/>
    <cellStyle name="Нормален 2" xfId="3"/>
    <cellStyle name="Нормален 3" xfId="4"/>
    <cellStyle name="Нормален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4</xdr:col>
      <xdr:colOff>0</xdr:colOff>
      <xdr:row>3</xdr:row>
      <xdr:rowOff>666750</xdr:rowOff>
    </xdr:to>
    <xdr:pic>
      <xdr:nvPicPr>
        <xdr:cNvPr id="2049" name="Картина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61925"/>
          <a:ext cx="53244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14"/>
  <sheetViews>
    <sheetView tabSelected="1" zoomScale="110" zoomScaleNormal="110" workbookViewId="0">
      <selection activeCell="E13" sqref="E13"/>
    </sheetView>
  </sheetViews>
  <sheetFormatPr defaultColWidth="13.7109375" defaultRowHeight="12.75" x14ac:dyDescent="0.2"/>
  <cols>
    <col min="1" max="1" width="4.28515625" style="47" customWidth="1"/>
    <col min="2" max="2" width="54.140625" style="57" customWidth="1"/>
    <col min="3" max="3" width="6.85546875" style="47" customWidth="1"/>
    <col min="4" max="4" width="6.85546875" style="60" customWidth="1"/>
    <col min="5" max="5" width="10.28515625" style="67" bestFit="1" customWidth="1"/>
    <col min="6" max="6" width="14.85546875" style="64" bestFit="1" customWidth="1"/>
    <col min="7" max="7" width="13.42578125" style="35" customWidth="1"/>
    <col min="8" max="8" width="9.140625" style="34" customWidth="1"/>
    <col min="9" max="9" width="11.5703125" style="34" customWidth="1"/>
    <col min="10" max="252" width="9.140625" style="34" customWidth="1"/>
    <col min="253" max="253" width="6.85546875" style="34" customWidth="1"/>
    <col min="254" max="254" width="61" style="34" customWidth="1"/>
    <col min="255" max="255" width="8.42578125" style="34" customWidth="1"/>
    <col min="256" max="16384" width="13.7109375" style="34"/>
  </cols>
  <sheetData>
    <row r="1" spans="1:7" ht="25.5" customHeight="1" x14ac:dyDescent="0.2">
      <c r="A1" s="49"/>
      <c r="F1" s="64" t="s">
        <v>180</v>
      </c>
    </row>
    <row r="2" spans="1:7" s="37" customFormat="1" ht="22.5" customHeight="1" x14ac:dyDescent="0.2">
      <c r="A2" s="163" t="s">
        <v>130</v>
      </c>
      <c r="B2" s="164"/>
      <c r="C2" s="164"/>
      <c r="D2" s="164"/>
      <c r="E2" s="164"/>
      <c r="F2" s="165"/>
      <c r="G2" s="36"/>
    </row>
    <row r="3" spans="1:7" s="37" customFormat="1" x14ac:dyDescent="0.2">
      <c r="G3" s="36"/>
    </row>
    <row r="4" spans="1:7" s="37" customFormat="1" x14ac:dyDescent="0.2">
      <c r="A4" s="160" t="s">
        <v>179</v>
      </c>
      <c r="B4" s="161"/>
      <c r="C4" s="161"/>
      <c r="D4" s="161"/>
      <c r="E4" s="161"/>
      <c r="F4" s="162"/>
      <c r="G4" s="36"/>
    </row>
    <row r="5" spans="1:7" s="37" customFormat="1" x14ac:dyDescent="0.2">
      <c r="A5" s="160" t="s">
        <v>131</v>
      </c>
      <c r="B5" s="161"/>
      <c r="C5" s="161"/>
      <c r="D5" s="161"/>
      <c r="E5" s="161"/>
      <c r="F5" s="162"/>
      <c r="G5" s="36"/>
    </row>
    <row r="6" spans="1:7" s="37" customFormat="1" ht="15" x14ac:dyDescent="0.2">
      <c r="A6" s="160"/>
      <c r="B6" s="169"/>
      <c r="C6" s="169"/>
      <c r="D6" s="169"/>
      <c r="E6" s="169"/>
      <c r="F6" s="170"/>
      <c r="G6" s="36"/>
    </row>
    <row r="7" spans="1:7" s="37" customFormat="1" ht="27.75" customHeight="1" thickBot="1" x14ac:dyDescent="0.25">
      <c r="A7" s="166"/>
      <c r="B7" s="166"/>
      <c r="C7" s="166"/>
      <c r="D7" s="166"/>
      <c r="E7" s="166"/>
      <c r="F7" s="166"/>
      <c r="G7" s="36"/>
    </row>
    <row r="8" spans="1:7" s="39" customFormat="1" ht="13.5" thickTop="1" x14ac:dyDescent="0.2">
      <c r="A8" s="182" t="s">
        <v>0</v>
      </c>
      <c r="B8" s="184" t="s">
        <v>165</v>
      </c>
      <c r="C8" s="186" t="s">
        <v>2</v>
      </c>
      <c r="D8" s="158" t="s">
        <v>164</v>
      </c>
      <c r="E8" s="167" t="s">
        <v>4</v>
      </c>
      <c r="F8" s="167" t="s">
        <v>5</v>
      </c>
      <c r="G8" s="38"/>
    </row>
    <row r="9" spans="1:7" s="37" customFormat="1" ht="12.75" customHeight="1" thickBot="1" x14ac:dyDescent="0.25">
      <c r="A9" s="183"/>
      <c r="B9" s="185"/>
      <c r="C9" s="187"/>
      <c r="D9" s="159"/>
      <c r="E9" s="168"/>
      <c r="F9" s="168"/>
      <c r="G9" s="36"/>
    </row>
    <row r="10" spans="1:7" s="37" customFormat="1" ht="12.75" customHeight="1" thickTop="1" thickBot="1" x14ac:dyDescent="0.25">
      <c r="A10" s="84">
        <v>1</v>
      </c>
      <c r="B10" s="93">
        <v>2</v>
      </c>
      <c r="C10" s="85">
        <v>3</v>
      </c>
      <c r="D10" s="91">
        <v>4</v>
      </c>
      <c r="E10" s="92">
        <v>5</v>
      </c>
      <c r="F10" s="93">
        <v>6</v>
      </c>
      <c r="G10" s="36"/>
    </row>
    <row r="11" spans="1:7" s="40" customFormat="1" ht="15.75" customHeight="1" thickTop="1" thickBot="1" x14ac:dyDescent="0.25">
      <c r="A11" s="173" t="s">
        <v>160</v>
      </c>
      <c r="B11" s="174"/>
      <c r="C11" s="174"/>
      <c r="D11" s="174"/>
      <c r="E11" s="174"/>
      <c r="F11" s="175"/>
    </row>
    <row r="12" spans="1:7" s="40" customFormat="1" ht="13.5" thickTop="1" x14ac:dyDescent="0.2">
      <c r="A12" s="179" t="s">
        <v>170</v>
      </c>
      <c r="B12" s="180"/>
      <c r="C12" s="180"/>
      <c r="D12" s="180"/>
      <c r="E12" s="180"/>
      <c r="F12" s="181"/>
    </row>
    <row r="13" spans="1:7" s="40" customFormat="1" x14ac:dyDescent="0.2">
      <c r="A13" s="82">
        <v>1</v>
      </c>
      <c r="B13" s="53" t="s">
        <v>158</v>
      </c>
      <c r="C13" s="126" t="s">
        <v>132</v>
      </c>
      <c r="D13" s="125">
        <f>8.5*5.73</f>
        <v>48.705000000000005</v>
      </c>
      <c r="E13" s="68">
        <v>0</v>
      </c>
      <c r="F13" s="83">
        <f t="shared" ref="F13:F22" si="0">D13*E13</f>
        <v>0</v>
      </c>
    </row>
    <row r="14" spans="1:7" s="40" customFormat="1" ht="25.5" x14ac:dyDescent="0.2">
      <c r="A14" s="82">
        <v>2</v>
      </c>
      <c r="B14" s="51" t="s">
        <v>159</v>
      </c>
      <c r="C14" s="46" t="s">
        <v>133</v>
      </c>
      <c r="D14" s="125">
        <f>8.5*5.73*0.2</f>
        <v>9.7410000000000014</v>
      </c>
      <c r="E14" s="65">
        <v>0</v>
      </c>
      <c r="F14" s="83">
        <f t="shared" si="0"/>
        <v>0</v>
      </c>
    </row>
    <row r="15" spans="1:7" s="40" customFormat="1" x14ac:dyDescent="0.2">
      <c r="A15" s="82">
        <v>3</v>
      </c>
      <c r="B15" s="52" t="s">
        <v>154</v>
      </c>
      <c r="C15" s="126" t="s">
        <v>133</v>
      </c>
      <c r="D15" s="125">
        <f>8.5*5.73*0.4</f>
        <v>19.482000000000003</v>
      </c>
      <c r="E15" s="66">
        <v>0</v>
      </c>
      <c r="F15" s="83">
        <f t="shared" si="0"/>
        <v>0</v>
      </c>
    </row>
    <row r="16" spans="1:7" s="40" customFormat="1" x14ac:dyDescent="0.2">
      <c r="A16" s="82">
        <v>4</v>
      </c>
      <c r="B16" s="58" t="s">
        <v>139</v>
      </c>
      <c r="C16" s="126" t="s">
        <v>132</v>
      </c>
      <c r="D16" s="125">
        <f>8.5*5.73</f>
        <v>48.705000000000005</v>
      </c>
      <c r="E16" s="66">
        <v>0</v>
      </c>
      <c r="F16" s="83">
        <f t="shared" si="0"/>
        <v>0</v>
      </c>
    </row>
    <row r="17" spans="1:256" s="40" customFormat="1" x14ac:dyDescent="0.2">
      <c r="A17" s="82">
        <v>5</v>
      </c>
      <c r="B17" s="51" t="s">
        <v>163</v>
      </c>
      <c r="C17" s="46" t="s">
        <v>11</v>
      </c>
      <c r="D17" s="59">
        <v>135</v>
      </c>
      <c r="E17" s="66">
        <v>0</v>
      </c>
      <c r="F17" s="83">
        <f t="shared" si="0"/>
        <v>0</v>
      </c>
    </row>
    <row r="18" spans="1:256" s="40" customFormat="1" x14ac:dyDescent="0.2">
      <c r="A18" s="82">
        <v>6</v>
      </c>
      <c r="B18" s="86" t="s">
        <v>140</v>
      </c>
      <c r="C18" s="87" t="s">
        <v>133</v>
      </c>
      <c r="D18" s="125">
        <f>8.5*5.73*0.1</f>
        <v>4.8705000000000007</v>
      </c>
      <c r="E18" s="137">
        <v>0</v>
      </c>
      <c r="F18" s="123">
        <f t="shared" si="0"/>
        <v>0</v>
      </c>
    </row>
    <row r="19" spans="1:256" s="40" customFormat="1" ht="25.5" x14ac:dyDescent="0.2">
      <c r="A19" s="82">
        <v>7</v>
      </c>
      <c r="B19" s="51" t="s">
        <v>141</v>
      </c>
      <c r="C19" s="87" t="s">
        <v>150</v>
      </c>
      <c r="D19" s="125">
        <f>8.5*5.73</f>
        <v>48.705000000000005</v>
      </c>
      <c r="E19" s="66">
        <v>0</v>
      </c>
      <c r="F19" s="123">
        <f t="shared" si="0"/>
        <v>0</v>
      </c>
      <c r="G19" s="80"/>
    </row>
    <row r="20" spans="1:256" s="40" customFormat="1" x14ac:dyDescent="0.2">
      <c r="A20" s="82">
        <v>8</v>
      </c>
      <c r="B20" s="51" t="s">
        <v>153</v>
      </c>
      <c r="C20" s="126" t="s">
        <v>132</v>
      </c>
      <c r="D20" s="125">
        <f>8.5*5.73</f>
        <v>48.705000000000005</v>
      </c>
      <c r="E20" s="66">
        <v>0</v>
      </c>
      <c r="F20" s="123">
        <f t="shared" si="0"/>
        <v>0</v>
      </c>
    </row>
    <row r="21" spans="1:256" s="37" customFormat="1" ht="12.75" customHeight="1" x14ac:dyDescent="0.2">
      <c r="A21" s="82">
        <v>9</v>
      </c>
      <c r="B21" s="51" t="s">
        <v>143</v>
      </c>
      <c r="C21" s="46" t="s">
        <v>8</v>
      </c>
      <c r="D21" s="59">
        <f>5.73*2+8.5+7</f>
        <v>26.96</v>
      </c>
      <c r="E21" s="66">
        <v>0</v>
      </c>
      <c r="F21" s="123">
        <f t="shared" si="0"/>
        <v>0</v>
      </c>
      <c r="G21" s="36"/>
    </row>
    <row r="22" spans="1:256" ht="15.75" customHeight="1" x14ac:dyDescent="0.2">
      <c r="A22" s="82">
        <v>10</v>
      </c>
      <c r="B22" s="51" t="s">
        <v>144</v>
      </c>
      <c r="C22" s="46" t="s">
        <v>8</v>
      </c>
      <c r="D22" s="59">
        <v>3</v>
      </c>
      <c r="E22" s="66">
        <v>0</v>
      </c>
      <c r="F22" s="123">
        <f t="shared" si="0"/>
        <v>0</v>
      </c>
    </row>
    <row r="23" spans="1:256" ht="13.5" thickBot="1" x14ac:dyDescent="0.25">
      <c r="A23" s="176" t="s">
        <v>142</v>
      </c>
      <c r="B23" s="177"/>
      <c r="C23" s="177"/>
      <c r="D23" s="177"/>
      <c r="E23" s="178"/>
      <c r="F23" s="94">
        <f>SUM(F13:F22)</f>
        <v>0</v>
      </c>
    </row>
    <row r="24" spans="1:256" s="33" customFormat="1" ht="13.5" thickTop="1" x14ac:dyDescent="0.2">
      <c r="A24" s="189" t="s">
        <v>171</v>
      </c>
      <c r="B24" s="190"/>
      <c r="C24" s="190"/>
      <c r="D24" s="190"/>
      <c r="E24" s="190"/>
      <c r="F24" s="191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</row>
    <row r="25" spans="1:256" s="35" customFormat="1" x14ac:dyDescent="0.2">
      <c r="A25" s="106">
        <v>1</v>
      </c>
      <c r="B25" s="51" t="s">
        <v>158</v>
      </c>
      <c r="C25" s="126" t="s">
        <v>132</v>
      </c>
      <c r="D25" s="125">
        <f>8.1*5.21*0.2+4.85*1.63*0.2</f>
        <v>10.0213</v>
      </c>
      <c r="E25" s="65">
        <v>0</v>
      </c>
      <c r="F25" s="83">
        <f t="shared" ref="F25:F33" si="1">D25*E25</f>
        <v>0</v>
      </c>
    </row>
    <row r="26" spans="1:256" s="35" customFormat="1" ht="25.5" x14ac:dyDescent="0.2">
      <c r="A26" s="106">
        <v>2</v>
      </c>
      <c r="B26" s="51" t="s">
        <v>159</v>
      </c>
      <c r="C26" s="46" t="s">
        <v>133</v>
      </c>
      <c r="D26" s="125">
        <f>8.1*5.21*0.2+4.85*1.63*0.2</f>
        <v>10.0213</v>
      </c>
      <c r="E26" s="65">
        <v>0</v>
      </c>
      <c r="F26" s="83">
        <f t="shared" si="1"/>
        <v>0</v>
      </c>
    </row>
    <row r="27" spans="1:256" s="35" customFormat="1" x14ac:dyDescent="0.2">
      <c r="A27" s="106">
        <v>3</v>
      </c>
      <c r="B27" s="52" t="s">
        <v>154</v>
      </c>
      <c r="C27" s="126" t="s">
        <v>133</v>
      </c>
      <c r="D27" s="125">
        <f>8.1*5.21*0.4*0.2+4.85*1.63*0.4*0.2</f>
        <v>4.0085200000000007</v>
      </c>
      <c r="E27" s="65">
        <v>0</v>
      </c>
      <c r="F27" s="83">
        <f t="shared" si="1"/>
        <v>0</v>
      </c>
    </row>
    <row r="28" spans="1:256" s="35" customFormat="1" x14ac:dyDescent="0.2">
      <c r="A28" s="106">
        <v>4</v>
      </c>
      <c r="B28" s="51" t="s">
        <v>163</v>
      </c>
      <c r="C28" s="46" t="s">
        <v>11</v>
      </c>
      <c r="D28" s="59">
        <v>135</v>
      </c>
      <c r="E28" s="65">
        <v>0</v>
      </c>
      <c r="F28" s="83">
        <f t="shared" si="1"/>
        <v>0</v>
      </c>
    </row>
    <row r="29" spans="1:256" x14ac:dyDescent="0.2">
      <c r="A29" s="106">
        <v>5</v>
      </c>
      <c r="B29" s="86" t="s">
        <v>140</v>
      </c>
      <c r="C29" s="87" t="s">
        <v>133</v>
      </c>
      <c r="D29" s="125">
        <f>8.1*5.21*0.1+4.85*1.63*0.1</f>
        <v>5.01065</v>
      </c>
      <c r="E29" s="65">
        <v>0</v>
      </c>
      <c r="F29" s="123">
        <f t="shared" si="1"/>
        <v>0</v>
      </c>
      <c r="G29" s="34"/>
    </row>
    <row r="30" spans="1:256" ht="25.5" x14ac:dyDescent="0.2">
      <c r="A30" s="106">
        <v>6</v>
      </c>
      <c r="B30" s="51" t="s">
        <v>141</v>
      </c>
      <c r="C30" s="87" t="s">
        <v>150</v>
      </c>
      <c r="D30" s="125">
        <f>8.1*5.21+4.85*1.63</f>
        <v>50.106499999999997</v>
      </c>
      <c r="E30" s="65">
        <v>0</v>
      </c>
      <c r="F30" s="123">
        <f t="shared" si="1"/>
        <v>0</v>
      </c>
      <c r="G30" s="34"/>
    </row>
    <row r="31" spans="1:256" x14ac:dyDescent="0.2">
      <c r="A31" s="106">
        <v>7</v>
      </c>
      <c r="B31" s="51" t="s">
        <v>153</v>
      </c>
      <c r="C31" s="126" t="s">
        <v>132</v>
      </c>
      <c r="D31" s="125">
        <f>8.1*5.21+4.85*1.63</f>
        <v>50.106499999999997</v>
      </c>
      <c r="E31" s="65">
        <v>0</v>
      </c>
      <c r="F31" s="123">
        <f t="shared" si="1"/>
        <v>0</v>
      </c>
      <c r="G31" s="34"/>
    </row>
    <row r="32" spans="1:256" x14ac:dyDescent="0.2">
      <c r="A32" s="106">
        <v>8</v>
      </c>
      <c r="B32" s="51" t="s">
        <v>143</v>
      </c>
      <c r="C32" s="46" t="s">
        <v>8</v>
      </c>
      <c r="D32" s="59">
        <f>4.85+0.83+3.23+5.21+8.1+3.1</f>
        <v>25.32</v>
      </c>
      <c r="E32" s="65">
        <v>0</v>
      </c>
      <c r="F32" s="123">
        <f t="shared" si="1"/>
        <v>0</v>
      </c>
      <c r="G32" s="34"/>
    </row>
    <row r="33" spans="1:7" ht="13.5" thickBot="1" x14ac:dyDescent="0.25">
      <c r="A33" s="106">
        <v>9</v>
      </c>
      <c r="B33" s="95" t="s">
        <v>144</v>
      </c>
      <c r="C33" s="107" t="s">
        <v>8</v>
      </c>
      <c r="D33" s="108">
        <v>1</v>
      </c>
      <c r="E33" s="65">
        <v>0</v>
      </c>
      <c r="F33" s="124">
        <f t="shared" si="1"/>
        <v>0</v>
      </c>
      <c r="G33" s="34"/>
    </row>
    <row r="34" spans="1:7" ht="14.25" thickTop="1" thickBot="1" x14ac:dyDescent="0.25">
      <c r="A34" s="192" t="s">
        <v>161</v>
      </c>
      <c r="B34" s="193"/>
      <c r="C34" s="193"/>
      <c r="D34" s="193"/>
      <c r="E34" s="194"/>
      <c r="F34" s="109">
        <f>SUM(F25:F33)</f>
        <v>0</v>
      </c>
      <c r="G34" s="34"/>
    </row>
    <row r="35" spans="1:7" ht="13.5" thickTop="1" x14ac:dyDescent="0.2">
      <c r="A35" s="195" t="s">
        <v>172</v>
      </c>
      <c r="B35" s="196"/>
      <c r="C35" s="196"/>
      <c r="D35" s="196"/>
      <c r="E35" s="196"/>
      <c r="F35" s="197"/>
      <c r="G35" s="34"/>
    </row>
    <row r="36" spans="1:7" x14ac:dyDescent="0.2">
      <c r="A36" s="106">
        <v>1</v>
      </c>
      <c r="B36" s="51" t="s">
        <v>153</v>
      </c>
      <c r="C36" s="126" t="s">
        <v>132</v>
      </c>
      <c r="D36" s="125">
        <f>3.19*5.43</f>
        <v>17.3217</v>
      </c>
      <c r="E36" s="66">
        <v>0</v>
      </c>
      <c r="F36" s="123">
        <f>D36*E36</f>
        <v>0</v>
      </c>
      <c r="G36" s="34"/>
    </row>
    <row r="37" spans="1:7" ht="14.25" customHeight="1" thickBot="1" x14ac:dyDescent="0.25">
      <c r="A37" s="98">
        <v>2</v>
      </c>
      <c r="B37" s="51" t="s">
        <v>143</v>
      </c>
      <c r="C37" s="46" t="s">
        <v>8</v>
      </c>
      <c r="D37" s="59">
        <f>4.53+3.19*2+2.93</f>
        <v>13.84</v>
      </c>
      <c r="E37" s="66">
        <v>0</v>
      </c>
      <c r="F37" s="136">
        <f>D37*E37</f>
        <v>0</v>
      </c>
      <c r="G37" s="97"/>
    </row>
    <row r="38" spans="1:7" ht="14.25" thickTop="1" thickBot="1" x14ac:dyDescent="0.25">
      <c r="A38" s="192" t="s">
        <v>162</v>
      </c>
      <c r="B38" s="193"/>
      <c r="C38" s="193"/>
      <c r="D38" s="193"/>
      <c r="E38" s="194"/>
      <c r="F38" s="109">
        <f>SUM(F36:F37)</f>
        <v>0</v>
      </c>
      <c r="G38" s="97"/>
    </row>
    <row r="39" spans="1:7" ht="14.25" thickTop="1" thickBot="1" x14ac:dyDescent="0.25">
      <c r="A39" s="192" t="s">
        <v>64</v>
      </c>
      <c r="B39" s="193"/>
      <c r="C39" s="193"/>
      <c r="D39" s="193"/>
      <c r="E39" s="193"/>
      <c r="F39" s="109">
        <f>SUM(F23+F34+F38)</f>
        <v>0</v>
      </c>
      <c r="G39" s="34"/>
    </row>
    <row r="40" spans="1:7" ht="14.25" thickTop="1" thickBot="1" x14ac:dyDescent="0.25">
      <c r="A40" s="206" t="s">
        <v>145</v>
      </c>
      <c r="B40" s="207"/>
      <c r="C40" s="207"/>
      <c r="D40" s="207"/>
      <c r="E40" s="207"/>
      <c r="F40" s="208"/>
      <c r="G40" s="34"/>
    </row>
    <row r="41" spans="1:7" ht="14.25" thickTop="1" thickBot="1" x14ac:dyDescent="0.25">
      <c r="A41" s="100"/>
      <c r="B41" s="101" t="s">
        <v>173</v>
      </c>
      <c r="C41" s="110"/>
      <c r="D41" s="102"/>
      <c r="E41" s="103"/>
      <c r="F41" s="111"/>
      <c r="G41" s="97"/>
    </row>
    <row r="42" spans="1:7" ht="26.25" thickTop="1" x14ac:dyDescent="0.2">
      <c r="A42" s="88">
        <v>1</v>
      </c>
      <c r="B42" s="104" t="s">
        <v>155</v>
      </c>
      <c r="C42" s="87" t="s">
        <v>8</v>
      </c>
      <c r="D42" s="105">
        <v>3.4</v>
      </c>
      <c r="E42" s="137">
        <v>0</v>
      </c>
      <c r="F42" s="129">
        <f t="shared" ref="F42:F47" si="2">D42*E42</f>
        <v>0</v>
      </c>
      <c r="G42" s="34"/>
    </row>
    <row r="43" spans="1:7" ht="16.5" customHeight="1" x14ac:dyDescent="0.2">
      <c r="A43" s="88">
        <v>2</v>
      </c>
      <c r="B43" s="71" t="s">
        <v>156</v>
      </c>
      <c r="C43" s="72" t="s">
        <v>132</v>
      </c>
      <c r="D43" s="61">
        <f>7.5*0.8</f>
        <v>6</v>
      </c>
      <c r="E43" s="137">
        <v>0</v>
      </c>
      <c r="F43" s="130">
        <f>D43*E43</f>
        <v>0</v>
      </c>
      <c r="G43" s="34"/>
    </row>
    <row r="44" spans="1:7" x14ac:dyDescent="0.2">
      <c r="A44" s="88">
        <v>3</v>
      </c>
      <c r="B44" s="77" t="s">
        <v>136</v>
      </c>
      <c r="C44" s="72" t="s">
        <v>132</v>
      </c>
      <c r="D44" s="61">
        <f>7.5*0.8+7.5*0.125+0.8*0.125</f>
        <v>7.0374999999999996</v>
      </c>
      <c r="E44" s="137">
        <v>0</v>
      </c>
      <c r="F44" s="130">
        <f>D44*E44</f>
        <v>0</v>
      </c>
      <c r="G44" s="34"/>
    </row>
    <row r="45" spans="1:7" x14ac:dyDescent="0.2">
      <c r="A45" s="88">
        <v>4</v>
      </c>
      <c r="B45" s="78" t="s">
        <v>137</v>
      </c>
      <c r="C45" s="55" t="s">
        <v>132</v>
      </c>
      <c r="D45" s="61">
        <f>7.5*0.8+7.5*0.125+0.8*0.125</f>
        <v>7.0374999999999996</v>
      </c>
      <c r="E45" s="137">
        <v>0</v>
      </c>
      <c r="F45" s="131">
        <f>D45*E45</f>
        <v>0</v>
      </c>
      <c r="G45" s="34"/>
    </row>
    <row r="46" spans="1:7" x14ac:dyDescent="0.2">
      <c r="A46" s="88">
        <v>5</v>
      </c>
      <c r="B46" s="79" t="s">
        <v>135</v>
      </c>
      <c r="C46" s="56" t="s">
        <v>132</v>
      </c>
      <c r="D46" s="61">
        <f>7.5*0.8+7.5*0.125+0.8*0.125</f>
        <v>7.0374999999999996</v>
      </c>
      <c r="E46" s="137">
        <v>0</v>
      </c>
      <c r="F46" s="135">
        <f t="shared" si="2"/>
        <v>0</v>
      </c>
      <c r="G46" s="34"/>
    </row>
    <row r="47" spans="1:7" x14ac:dyDescent="0.2">
      <c r="A47" s="88">
        <v>6</v>
      </c>
      <c r="B47" s="69" t="s">
        <v>157</v>
      </c>
      <c r="C47" s="41" t="s">
        <v>132</v>
      </c>
      <c r="D47" s="63">
        <f>1*2.58+7.5*1.78</f>
        <v>15.93</v>
      </c>
      <c r="E47" s="137">
        <v>0</v>
      </c>
      <c r="F47" s="131">
        <f t="shared" si="2"/>
        <v>0</v>
      </c>
      <c r="G47" s="34"/>
    </row>
    <row r="48" spans="1:7" x14ac:dyDescent="0.2">
      <c r="A48" s="88">
        <v>7</v>
      </c>
      <c r="B48" s="69" t="s">
        <v>134</v>
      </c>
      <c r="C48" s="55" t="s">
        <v>132</v>
      </c>
      <c r="D48" s="61">
        <f>7.5*0.8</f>
        <v>6</v>
      </c>
      <c r="E48" s="137">
        <v>0</v>
      </c>
      <c r="F48" s="131">
        <f t="shared" ref="F48:F57" si="3">D48*E48</f>
        <v>0</v>
      </c>
      <c r="G48" s="34"/>
    </row>
    <row r="49" spans="1:256" x14ac:dyDescent="0.2">
      <c r="A49" s="88">
        <v>8</v>
      </c>
      <c r="B49" s="70" t="s">
        <v>149</v>
      </c>
      <c r="C49" s="55" t="s">
        <v>132</v>
      </c>
      <c r="D49" s="61">
        <f>7.5*0.8</f>
        <v>6</v>
      </c>
      <c r="E49" s="137">
        <v>0</v>
      </c>
      <c r="F49" s="131">
        <f t="shared" si="3"/>
        <v>0</v>
      </c>
      <c r="G49" s="34"/>
      <c r="H49" s="73"/>
      <c r="I49" s="74"/>
      <c r="J49" s="171"/>
      <c r="K49" s="172"/>
      <c r="L49" s="172"/>
      <c r="M49" s="172"/>
    </row>
    <row r="50" spans="1:256" s="43" customFormat="1" ht="12.75" customHeight="1" x14ac:dyDescent="0.2">
      <c r="A50" s="88">
        <v>9</v>
      </c>
      <c r="B50" s="70" t="s">
        <v>152</v>
      </c>
      <c r="C50" s="55" t="s">
        <v>132</v>
      </c>
      <c r="D50" s="61">
        <f>7.5*0.8</f>
        <v>6</v>
      </c>
      <c r="E50" s="137">
        <v>0</v>
      </c>
      <c r="F50" s="131">
        <f t="shared" si="3"/>
        <v>0</v>
      </c>
      <c r="G50" s="42"/>
      <c r="H50" s="73"/>
      <c r="I50" s="74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  <c r="IU50" s="42"/>
      <c r="IV50" s="42"/>
    </row>
    <row r="51" spans="1:256" s="42" customFormat="1" x14ac:dyDescent="0.2">
      <c r="A51" s="88">
        <v>10</v>
      </c>
      <c r="B51" s="69" t="s">
        <v>148</v>
      </c>
      <c r="C51" s="55" t="s">
        <v>132</v>
      </c>
      <c r="D51" s="61">
        <f>7.5*0.8</f>
        <v>6</v>
      </c>
      <c r="E51" s="137">
        <v>0</v>
      </c>
      <c r="F51" s="131">
        <f t="shared" si="3"/>
        <v>0</v>
      </c>
    </row>
    <row r="52" spans="1:256" x14ac:dyDescent="0.2">
      <c r="A52" s="88">
        <v>11</v>
      </c>
      <c r="B52" s="51" t="s">
        <v>138</v>
      </c>
      <c r="C52" s="48" t="s">
        <v>8</v>
      </c>
      <c r="D52" s="62">
        <f>7.5</f>
        <v>7.5</v>
      </c>
      <c r="E52" s="137">
        <v>0</v>
      </c>
      <c r="F52" s="132">
        <f t="shared" si="3"/>
        <v>0</v>
      </c>
    </row>
    <row r="53" spans="1:256" x14ac:dyDescent="0.2">
      <c r="A53" s="139">
        <v>12</v>
      </c>
      <c r="B53" s="140" t="s">
        <v>147</v>
      </c>
      <c r="C53" s="141" t="s">
        <v>132</v>
      </c>
      <c r="D53" s="142">
        <f>8.5*2.4</f>
        <v>20.399999999999999</v>
      </c>
      <c r="E53" s="137">
        <v>0</v>
      </c>
      <c r="F53" s="143">
        <f t="shared" si="3"/>
        <v>0</v>
      </c>
    </row>
    <row r="54" spans="1:256" x14ac:dyDescent="0.2">
      <c r="A54" s="106">
        <v>13</v>
      </c>
      <c r="B54" s="51" t="s">
        <v>166</v>
      </c>
      <c r="C54" s="141" t="s">
        <v>132</v>
      </c>
      <c r="D54" s="62">
        <v>3</v>
      </c>
      <c r="E54" s="137">
        <v>0</v>
      </c>
      <c r="F54" s="145">
        <f t="shared" si="3"/>
        <v>0</v>
      </c>
    </row>
    <row r="55" spans="1:256" x14ac:dyDescent="0.2">
      <c r="A55" s="138">
        <v>14</v>
      </c>
      <c r="B55" s="51" t="s">
        <v>163</v>
      </c>
      <c r="C55" s="46" t="s">
        <v>11</v>
      </c>
      <c r="D55" s="59">
        <v>8</v>
      </c>
      <c r="E55" s="137">
        <v>0</v>
      </c>
      <c r="F55" s="83">
        <f t="shared" si="3"/>
        <v>0</v>
      </c>
    </row>
    <row r="56" spans="1:256" x14ac:dyDescent="0.2">
      <c r="A56" s="106">
        <v>15</v>
      </c>
      <c r="B56" s="151" t="s">
        <v>168</v>
      </c>
      <c r="C56" s="144" t="s">
        <v>132</v>
      </c>
      <c r="D56" s="149">
        <v>3</v>
      </c>
      <c r="E56" s="137">
        <v>0</v>
      </c>
      <c r="F56" s="152">
        <f t="shared" si="3"/>
        <v>0</v>
      </c>
    </row>
    <row r="57" spans="1:256" ht="26.25" thickBot="1" x14ac:dyDescent="0.25">
      <c r="A57" s="98">
        <v>16</v>
      </c>
      <c r="B57" s="146" t="s">
        <v>167</v>
      </c>
      <c r="C57" s="147" t="s">
        <v>132</v>
      </c>
      <c r="D57" s="96">
        <v>4</v>
      </c>
      <c r="E57" s="137">
        <v>0</v>
      </c>
      <c r="F57" s="148">
        <f t="shared" si="3"/>
        <v>0</v>
      </c>
    </row>
    <row r="58" spans="1:256" ht="14.25" thickTop="1" thickBot="1" x14ac:dyDescent="0.25">
      <c r="A58" s="192" t="s">
        <v>178</v>
      </c>
      <c r="B58" s="193"/>
      <c r="C58" s="193"/>
      <c r="D58" s="193"/>
      <c r="E58" s="212"/>
      <c r="F58" s="157">
        <f>SUM(F42:F57)</f>
        <v>0</v>
      </c>
    </row>
    <row r="59" spans="1:256" ht="14.25" thickTop="1" thickBot="1" x14ac:dyDescent="0.25">
      <c r="A59" s="112"/>
      <c r="B59" s="113" t="s">
        <v>174</v>
      </c>
      <c r="C59" s="114"/>
      <c r="D59" s="115"/>
      <c r="E59" s="116"/>
      <c r="F59" s="117"/>
      <c r="G59" s="97"/>
    </row>
    <row r="60" spans="1:256" ht="26.25" thickTop="1" x14ac:dyDescent="0.2">
      <c r="A60" s="88">
        <v>1</v>
      </c>
      <c r="B60" s="104" t="s">
        <v>155</v>
      </c>
      <c r="C60" s="87" t="s">
        <v>8</v>
      </c>
      <c r="D60" s="105">
        <v>3.4</v>
      </c>
      <c r="E60" s="137">
        <v>0</v>
      </c>
      <c r="F60" s="129">
        <f>D60*E60</f>
        <v>0</v>
      </c>
    </row>
    <row r="61" spans="1:256" x14ac:dyDescent="0.2">
      <c r="A61" s="88">
        <v>2</v>
      </c>
      <c r="B61" s="71" t="s">
        <v>156</v>
      </c>
      <c r="C61" s="127" t="s">
        <v>132</v>
      </c>
      <c r="D61" s="61">
        <f>7.5*0.8</f>
        <v>6</v>
      </c>
      <c r="E61" s="137">
        <v>0</v>
      </c>
      <c r="F61" s="130">
        <f>D61*E61</f>
        <v>0</v>
      </c>
    </row>
    <row r="62" spans="1:256" x14ac:dyDescent="0.2">
      <c r="A62" s="88">
        <v>3</v>
      </c>
      <c r="B62" s="77" t="s">
        <v>136</v>
      </c>
      <c r="C62" s="127" t="s">
        <v>132</v>
      </c>
      <c r="D62" s="61">
        <f>7.5*0.8+7.5*0.125+0.8*0.125</f>
        <v>7.0374999999999996</v>
      </c>
      <c r="E62" s="137">
        <v>0</v>
      </c>
      <c r="F62" s="130">
        <f>D62*E62</f>
        <v>0</v>
      </c>
    </row>
    <row r="63" spans="1:256" x14ac:dyDescent="0.2">
      <c r="A63" s="88">
        <v>4</v>
      </c>
      <c r="B63" s="78" t="s">
        <v>137</v>
      </c>
      <c r="C63" s="55" t="s">
        <v>132</v>
      </c>
      <c r="D63" s="61">
        <f>7.5*0.8+7.5*0.125+0.8*0.125</f>
        <v>7.0374999999999996</v>
      </c>
      <c r="E63" s="137">
        <v>0</v>
      </c>
      <c r="F63" s="131">
        <f t="shared" ref="F63:F69" si="4">D63*E63</f>
        <v>0</v>
      </c>
    </row>
    <row r="64" spans="1:256" x14ac:dyDescent="0.2">
      <c r="A64" s="88">
        <v>5</v>
      </c>
      <c r="B64" s="79" t="s">
        <v>135</v>
      </c>
      <c r="C64" s="128" t="s">
        <v>132</v>
      </c>
      <c r="D64" s="61">
        <f>7.5*0.8+7.5*0.125+0.8*0.125</f>
        <v>7.0374999999999996</v>
      </c>
      <c r="E64" s="137">
        <v>0</v>
      </c>
      <c r="F64" s="135">
        <f t="shared" si="4"/>
        <v>0</v>
      </c>
      <c r="H64" s="35"/>
      <c r="I64" s="35"/>
      <c r="J64" s="35"/>
    </row>
    <row r="65" spans="1:10" x14ac:dyDescent="0.2">
      <c r="A65" s="88">
        <v>6</v>
      </c>
      <c r="B65" s="69" t="s">
        <v>157</v>
      </c>
      <c r="C65" s="41" t="s">
        <v>132</v>
      </c>
      <c r="D65" s="63">
        <f>1*2.63+7.5*1.81</f>
        <v>16.205000000000002</v>
      </c>
      <c r="E65" s="137">
        <v>0</v>
      </c>
      <c r="F65" s="131">
        <f t="shared" si="4"/>
        <v>0</v>
      </c>
      <c r="H65" s="35"/>
      <c r="I65" s="35"/>
      <c r="J65" s="35"/>
    </row>
    <row r="66" spans="1:10" x14ac:dyDescent="0.2">
      <c r="A66" s="88">
        <v>7</v>
      </c>
      <c r="B66" s="69" t="s">
        <v>134</v>
      </c>
      <c r="C66" s="55" t="s">
        <v>132</v>
      </c>
      <c r="D66" s="61">
        <f>7.5*0.8</f>
        <v>6</v>
      </c>
      <c r="E66" s="137">
        <v>0</v>
      </c>
      <c r="F66" s="131">
        <f t="shared" si="4"/>
        <v>0</v>
      </c>
    </row>
    <row r="67" spans="1:10" x14ac:dyDescent="0.2">
      <c r="A67" s="88">
        <v>8</v>
      </c>
      <c r="B67" s="70" t="s">
        <v>151</v>
      </c>
      <c r="C67" s="55" t="s">
        <v>132</v>
      </c>
      <c r="D67" s="61">
        <f>7.5*0.8</f>
        <v>6</v>
      </c>
      <c r="E67" s="137">
        <v>0</v>
      </c>
      <c r="F67" s="131">
        <f t="shared" si="4"/>
        <v>0</v>
      </c>
    </row>
    <row r="68" spans="1:10" x14ac:dyDescent="0.2">
      <c r="A68" s="88">
        <v>9</v>
      </c>
      <c r="B68" s="70" t="s">
        <v>152</v>
      </c>
      <c r="C68" s="55" t="s">
        <v>132</v>
      </c>
      <c r="D68" s="61">
        <f>7.5*0.8</f>
        <v>6</v>
      </c>
      <c r="E68" s="137">
        <v>0</v>
      </c>
      <c r="F68" s="131">
        <f t="shared" si="4"/>
        <v>0</v>
      </c>
    </row>
    <row r="69" spans="1:10" x14ac:dyDescent="0.2">
      <c r="A69" s="88">
        <v>10</v>
      </c>
      <c r="B69" s="69" t="s">
        <v>148</v>
      </c>
      <c r="C69" s="55" t="s">
        <v>132</v>
      </c>
      <c r="D69" s="61">
        <f>7.5*0.8</f>
        <v>6</v>
      </c>
      <c r="E69" s="137">
        <v>0</v>
      </c>
      <c r="F69" s="131">
        <f t="shared" si="4"/>
        <v>0</v>
      </c>
    </row>
    <row r="70" spans="1:10" x14ac:dyDescent="0.2">
      <c r="A70" s="88">
        <v>11</v>
      </c>
      <c r="B70" s="51" t="s">
        <v>138</v>
      </c>
      <c r="C70" s="46" t="s">
        <v>8</v>
      </c>
      <c r="D70" s="62">
        <f>7.5</f>
        <v>7.5</v>
      </c>
      <c r="E70" s="137">
        <v>0</v>
      </c>
      <c r="F70" s="132">
        <f t="shared" ref="F70:F75" si="5">D70*E70</f>
        <v>0</v>
      </c>
    </row>
    <row r="71" spans="1:10" x14ac:dyDescent="0.2">
      <c r="A71" s="106">
        <v>12</v>
      </c>
      <c r="B71" s="51" t="s">
        <v>147</v>
      </c>
      <c r="C71" s="55" t="s">
        <v>132</v>
      </c>
      <c r="D71" s="62">
        <f>8.5*2.4</f>
        <v>20.399999999999999</v>
      </c>
      <c r="E71" s="137">
        <v>0</v>
      </c>
      <c r="F71" s="132">
        <f t="shared" si="5"/>
        <v>0</v>
      </c>
    </row>
    <row r="72" spans="1:10" s="37" customFormat="1" x14ac:dyDescent="0.2">
      <c r="A72" s="88">
        <v>13</v>
      </c>
      <c r="B72" s="86" t="s">
        <v>166</v>
      </c>
      <c r="C72" s="55" t="s">
        <v>132</v>
      </c>
      <c r="D72" s="149">
        <v>3</v>
      </c>
      <c r="E72" s="137">
        <v>0</v>
      </c>
      <c r="F72" s="135">
        <f t="shared" si="5"/>
        <v>0</v>
      </c>
      <c r="G72" s="36"/>
    </row>
    <row r="73" spans="1:10" s="40" customFormat="1" ht="12.75" customHeight="1" x14ac:dyDescent="0.2">
      <c r="A73" s="138">
        <v>14</v>
      </c>
      <c r="B73" s="51" t="s">
        <v>163</v>
      </c>
      <c r="C73" s="46" t="s">
        <v>11</v>
      </c>
      <c r="D73" s="59">
        <v>8</v>
      </c>
      <c r="E73" s="137">
        <v>0</v>
      </c>
      <c r="F73" s="83">
        <f t="shared" si="5"/>
        <v>0</v>
      </c>
    </row>
    <row r="74" spans="1:10" s="40" customFormat="1" x14ac:dyDescent="0.2">
      <c r="A74" s="106">
        <v>15</v>
      </c>
      <c r="B74" s="151" t="s">
        <v>168</v>
      </c>
      <c r="C74" s="144" t="s">
        <v>132</v>
      </c>
      <c r="D74" s="149">
        <v>3</v>
      </c>
      <c r="E74" s="137">
        <v>0</v>
      </c>
      <c r="F74" s="152">
        <f t="shared" si="5"/>
        <v>0</v>
      </c>
    </row>
    <row r="75" spans="1:10" s="40" customFormat="1" ht="26.25" thickBot="1" x14ac:dyDescent="0.25">
      <c r="A75" s="98">
        <v>16</v>
      </c>
      <c r="B75" s="146" t="s">
        <v>167</v>
      </c>
      <c r="C75" s="147" t="s">
        <v>132</v>
      </c>
      <c r="D75" s="96">
        <v>4</v>
      </c>
      <c r="E75" s="137">
        <v>0</v>
      </c>
      <c r="F75" s="148">
        <f t="shared" si="5"/>
        <v>0</v>
      </c>
    </row>
    <row r="76" spans="1:10" s="40" customFormat="1" ht="14.25" thickTop="1" thickBot="1" x14ac:dyDescent="0.25">
      <c r="A76" s="192" t="s">
        <v>177</v>
      </c>
      <c r="B76" s="193"/>
      <c r="C76" s="193"/>
      <c r="D76" s="193"/>
      <c r="E76" s="194"/>
      <c r="F76" s="99">
        <f>SUM(F60:F75)</f>
        <v>0</v>
      </c>
    </row>
    <row r="77" spans="1:10" s="40" customFormat="1" ht="14.25" thickTop="1" thickBot="1" x14ac:dyDescent="0.25">
      <c r="A77" s="118"/>
      <c r="B77" s="113" t="s">
        <v>175</v>
      </c>
      <c r="C77" s="120"/>
      <c r="D77" s="120"/>
      <c r="E77" s="120"/>
      <c r="F77" s="121"/>
    </row>
    <row r="78" spans="1:10" s="40" customFormat="1" ht="26.25" thickTop="1" x14ac:dyDescent="0.2">
      <c r="A78" s="119">
        <v>1</v>
      </c>
      <c r="B78" s="104" t="s">
        <v>155</v>
      </c>
      <c r="C78" s="87" t="s">
        <v>8</v>
      </c>
      <c r="D78" s="105">
        <v>3.4</v>
      </c>
      <c r="E78" s="137">
        <v>0</v>
      </c>
      <c r="F78" s="129">
        <f>D78*E78</f>
        <v>0</v>
      </c>
    </row>
    <row r="79" spans="1:10" s="40" customFormat="1" x14ac:dyDescent="0.2">
      <c r="A79" s="88">
        <v>2</v>
      </c>
      <c r="B79" s="71" t="s">
        <v>156</v>
      </c>
      <c r="C79" s="127" t="s">
        <v>132</v>
      </c>
      <c r="D79" s="61">
        <f>7.5*0.8</f>
        <v>6</v>
      </c>
      <c r="E79" s="137">
        <v>0</v>
      </c>
      <c r="F79" s="130">
        <f>D79*E79</f>
        <v>0</v>
      </c>
    </row>
    <row r="80" spans="1:10" s="40" customFormat="1" x14ac:dyDescent="0.2">
      <c r="A80" s="88">
        <v>3</v>
      </c>
      <c r="B80" s="77" t="s">
        <v>136</v>
      </c>
      <c r="C80" s="127" t="s">
        <v>132</v>
      </c>
      <c r="D80" s="61">
        <f>7.5*0.8+7.5*0.125+0.8*0.125</f>
        <v>7.0374999999999996</v>
      </c>
      <c r="E80" s="137">
        <v>0</v>
      </c>
      <c r="F80" s="130">
        <f>D80*E80</f>
        <v>0</v>
      </c>
    </row>
    <row r="81" spans="1:256" s="40" customFormat="1" x14ac:dyDescent="0.2">
      <c r="A81" s="88">
        <v>4</v>
      </c>
      <c r="B81" s="78" t="s">
        <v>137</v>
      </c>
      <c r="C81" s="55" t="s">
        <v>132</v>
      </c>
      <c r="D81" s="61">
        <f>7.5*0.8+7.5*0.125+0.8*0.125</f>
        <v>7.0374999999999996</v>
      </c>
      <c r="E81" s="137">
        <v>0</v>
      </c>
      <c r="F81" s="131">
        <f t="shared" ref="F81:F87" si="6">D81*E81</f>
        <v>0</v>
      </c>
    </row>
    <row r="82" spans="1:256" s="37" customFormat="1" x14ac:dyDescent="0.2">
      <c r="A82" s="88">
        <v>5</v>
      </c>
      <c r="B82" s="79" t="s">
        <v>135</v>
      </c>
      <c r="C82" s="128" t="s">
        <v>132</v>
      </c>
      <c r="D82" s="61">
        <f>7.5*0.8+7.5*0.125+0.8*0.125</f>
        <v>7.0374999999999996</v>
      </c>
      <c r="E82" s="137">
        <v>0</v>
      </c>
      <c r="F82" s="132">
        <f t="shared" si="6"/>
        <v>0</v>
      </c>
      <c r="G82" s="36"/>
    </row>
    <row r="83" spans="1:256" x14ac:dyDescent="0.2">
      <c r="A83" s="88">
        <v>6</v>
      </c>
      <c r="B83" s="69" t="s">
        <v>157</v>
      </c>
      <c r="C83" s="41" t="s">
        <v>132</v>
      </c>
      <c r="D83" s="63">
        <f>1*2.6+7.5*1.8</f>
        <v>16.100000000000001</v>
      </c>
      <c r="E83" s="137">
        <v>0</v>
      </c>
      <c r="F83" s="131">
        <f t="shared" si="6"/>
        <v>0</v>
      </c>
    </row>
    <row r="84" spans="1:256" x14ac:dyDescent="0.2">
      <c r="A84" s="88">
        <v>7</v>
      </c>
      <c r="B84" s="69" t="s">
        <v>134</v>
      </c>
      <c r="C84" s="55" t="s">
        <v>132</v>
      </c>
      <c r="D84" s="61">
        <f>7.5*0.8</f>
        <v>6</v>
      </c>
      <c r="E84" s="137">
        <v>0</v>
      </c>
      <c r="F84" s="131">
        <f t="shared" si="6"/>
        <v>0</v>
      </c>
    </row>
    <row r="85" spans="1:256" s="33" customFormat="1" x14ac:dyDescent="0.2">
      <c r="A85" s="88">
        <v>8</v>
      </c>
      <c r="B85" s="70" t="s">
        <v>151</v>
      </c>
      <c r="C85" s="55" t="s">
        <v>132</v>
      </c>
      <c r="D85" s="61">
        <f>7.5*0.8</f>
        <v>6</v>
      </c>
      <c r="E85" s="137">
        <v>0</v>
      </c>
      <c r="F85" s="131">
        <f t="shared" si="6"/>
        <v>0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  <c r="IV85" s="35"/>
    </row>
    <row r="86" spans="1:256" s="35" customFormat="1" ht="15.75" x14ac:dyDescent="0.25">
      <c r="A86" s="88">
        <v>9</v>
      </c>
      <c r="B86" s="70" t="s">
        <v>152</v>
      </c>
      <c r="C86" s="55" t="s">
        <v>132</v>
      </c>
      <c r="D86" s="61">
        <f>7.5*0.8</f>
        <v>6</v>
      </c>
      <c r="E86" s="137">
        <v>0</v>
      </c>
      <c r="F86" s="131">
        <f t="shared" si="6"/>
        <v>0</v>
      </c>
      <c r="G86" s="75"/>
      <c r="H86" s="75"/>
      <c r="I86" s="75"/>
      <c r="J86" s="75"/>
      <c r="K86" s="75"/>
      <c r="L86" s="75"/>
      <c r="M86" s="75"/>
      <c r="N86" s="75"/>
    </row>
    <row r="87" spans="1:256" s="35" customFormat="1" x14ac:dyDescent="0.2">
      <c r="A87" s="88">
        <v>10</v>
      </c>
      <c r="B87" s="69" t="s">
        <v>148</v>
      </c>
      <c r="C87" s="55" t="s">
        <v>132</v>
      </c>
      <c r="D87" s="61">
        <f>7.5*0.8</f>
        <v>6</v>
      </c>
      <c r="E87" s="137">
        <v>0</v>
      </c>
      <c r="F87" s="131">
        <f t="shared" si="6"/>
        <v>0</v>
      </c>
    </row>
    <row r="88" spans="1:256" s="35" customFormat="1" x14ac:dyDescent="0.2">
      <c r="A88" s="88">
        <v>11</v>
      </c>
      <c r="B88" s="51" t="s">
        <v>138</v>
      </c>
      <c r="C88" s="46" t="s">
        <v>8</v>
      </c>
      <c r="D88" s="62">
        <f>7.5</f>
        <v>7.5</v>
      </c>
      <c r="E88" s="137">
        <v>0</v>
      </c>
      <c r="F88" s="132">
        <f t="shared" ref="F88:F93" si="7">D88*E88</f>
        <v>0</v>
      </c>
      <c r="G88" s="97"/>
    </row>
    <row r="89" spans="1:256" s="35" customFormat="1" x14ac:dyDescent="0.2">
      <c r="A89" s="106">
        <v>12</v>
      </c>
      <c r="B89" s="51" t="s">
        <v>147</v>
      </c>
      <c r="C89" s="55" t="s">
        <v>132</v>
      </c>
      <c r="D89" s="62">
        <f>8.5*2.4</f>
        <v>20.399999999999999</v>
      </c>
      <c r="E89" s="137">
        <v>0</v>
      </c>
      <c r="F89" s="150">
        <f t="shared" si="7"/>
        <v>0</v>
      </c>
    </row>
    <row r="90" spans="1:256" s="35" customFormat="1" x14ac:dyDescent="0.2">
      <c r="A90" s="88">
        <v>13</v>
      </c>
      <c r="B90" s="151" t="s">
        <v>166</v>
      </c>
      <c r="C90" s="55" t="s">
        <v>132</v>
      </c>
      <c r="D90" s="149">
        <v>3</v>
      </c>
      <c r="E90" s="137">
        <v>0</v>
      </c>
      <c r="F90" s="135">
        <f t="shared" si="7"/>
        <v>0</v>
      </c>
    </row>
    <row r="91" spans="1:256" x14ac:dyDescent="0.2">
      <c r="A91" s="138">
        <v>14</v>
      </c>
      <c r="B91" s="51" t="s">
        <v>163</v>
      </c>
      <c r="C91" s="46" t="s">
        <v>11</v>
      </c>
      <c r="D91" s="59">
        <v>8</v>
      </c>
      <c r="E91" s="137">
        <v>0</v>
      </c>
      <c r="F91" s="83">
        <f t="shared" si="7"/>
        <v>0</v>
      </c>
      <c r="G91" s="34"/>
    </row>
    <row r="92" spans="1:256" x14ac:dyDescent="0.2">
      <c r="A92" s="106">
        <v>15</v>
      </c>
      <c r="B92" s="151" t="s">
        <v>168</v>
      </c>
      <c r="C92" s="144" t="s">
        <v>132</v>
      </c>
      <c r="D92" s="149">
        <v>3</v>
      </c>
      <c r="E92" s="137">
        <v>0</v>
      </c>
      <c r="F92" s="152">
        <f t="shared" si="7"/>
        <v>0</v>
      </c>
      <c r="G92" s="97"/>
    </row>
    <row r="93" spans="1:256" ht="26.25" thickBot="1" x14ac:dyDescent="0.25">
      <c r="A93" s="98">
        <v>16</v>
      </c>
      <c r="B93" s="156" t="s">
        <v>167</v>
      </c>
      <c r="C93" s="155" t="s">
        <v>132</v>
      </c>
      <c r="D93" s="96">
        <v>4</v>
      </c>
      <c r="E93" s="137">
        <v>0</v>
      </c>
      <c r="F93" s="148">
        <f t="shared" si="7"/>
        <v>0</v>
      </c>
      <c r="G93" s="34"/>
    </row>
    <row r="94" spans="1:256" ht="14.25" thickTop="1" thickBot="1" x14ac:dyDescent="0.25">
      <c r="A94" s="192" t="s">
        <v>176</v>
      </c>
      <c r="B94" s="204"/>
      <c r="C94" s="193"/>
      <c r="D94" s="193"/>
      <c r="E94" s="194"/>
      <c r="F94" s="133">
        <f>SUM(F78:F93)</f>
        <v>0</v>
      </c>
      <c r="G94" s="34"/>
    </row>
    <row r="95" spans="1:256" ht="14.25" thickTop="1" thickBot="1" x14ac:dyDescent="0.25">
      <c r="A95" s="198" t="s">
        <v>146</v>
      </c>
      <c r="B95" s="199"/>
      <c r="C95" s="199"/>
      <c r="D95" s="199"/>
      <c r="E95" s="200"/>
      <c r="F95" s="134">
        <f>SUM(F58+F76+F94)</f>
        <v>0</v>
      </c>
      <c r="G95" s="34"/>
    </row>
    <row r="96" spans="1:256" ht="13.5" thickTop="1" x14ac:dyDescent="0.2">
      <c r="A96" s="201" t="s">
        <v>68</v>
      </c>
      <c r="B96" s="202"/>
      <c r="C96" s="202"/>
      <c r="D96" s="202"/>
      <c r="E96" s="203"/>
      <c r="F96" s="89">
        <f>SUM(F39+F95)</f>
        <v>0</v>
      </c>
      <c r="G96" s="34"/>
    </row>
    <row r="97" spans="1:7" ht="13.5" thickBot="1" x14ac:dyDescent="0.25">
      <c r="A97" s="209" t="s">
        <v>169</v>
      </c>
      <c r="B97" s="210"/>
      <c r="C97" s="210"/>
      <c r="D97" s="210"/>
      <c r="E97" s="211"/>
      <c r="F97" s="153">
        <f>F96*0.01</f>
        <v>0</v>
      </c>
      <c r="G97" s="34"/>
    </row>
    <row r="98" spans="1:7" ht="13.5" thickTop="1" x14ac:dyDescent="0.2">
      <c r="A98" s="209" t="s">
        <v>64</v>
      </c>
      <c r="B98" s="210"/>
      <c r="C98" s="210"/>
      <c r="D98" s="210"/>
      <c r="E98" s="210"/>
      <c r="F98" s="154">
        <f>F96+F97</f>
        <v>0</v>
      </c>
      <c r="G98" s="34"/>
    </row>
    <row r="99" spans="1:7" x14ac:dyDescent="0.2">
      <c r="A99" s="209" t="s">
        <v>69</v>
      </c>
      <c r="B99" s="210"/>
      <c r="C99" s="210"/>
      <c r="D99" s="210"/>
      <c r="E99" s="211"/>
      <c r="F99" s="90">
        <f>F98*0.2</f>
        <v>0</v>
      </c>
      <c r="G99" s="34"/>
    </row>
    <row r="100" spans="1:7" ht="15" thickBot="1" x14ac:dyDescent="0.25">
      <c r="A100" s="213" t="s">
        <v>70</v>
      </c>
      <c r="B100" s="214"/>
      <c r="C100" s="214"/>
      <c r="D100" s="214"/>
      <c r="E100" s="215"/>
      <c r="F100" s="122">
        <f>F98+F99</f>
        <v>0</v>
      </c>
      <c r="G100" s="34"/>
    </row>
    <row r="101" spans="1:7" ht="13.5" thickTop="1" x14ac:dyDescent="0.2">
      <c r="G101" s="34"/>
    </row>
    <row r="102" spans="1:7" x14ac:dyDescent="0.2">
      <c r="G102" s="34"/>
    </row>
    <row r="103" spans="1:7" x14ac:dyDescent="0.2">
      <c r="G103" s="34"/>
    </row>
    <row r="104" spans="1:7" x14ac:dyDescent="0.2">
      <c r="C104" s="188"/>
      <c r="D104" s="188"/>
      <c r="G104" s="34"/>
    </row>
    <row r="105" spans="1:7" x14ac:dyDescent="0.2">
      <c r="D105" s="205"/>
      <c r="E105" s="205"/>
      <c r="G105" s="34"/>
    </row>
    <row r="106" spans="1:7" x14ac:dyDescent="0.2">
      <c r="G106" s="34"/>
    </row>
    <row r="107" spans="1:7" x14ac:dyDescent="0.2">
      <c r="C107" s="188"/>
      <c r="D107" s="188"/>
      <c r="G107" s="34"/>
    </row>
    <row r="108" spans="1:7" x14ac:dyDescent="0.2">
      <c r="D108" s="205"/>
      <c r="E108" s="205"/>
      <c r="G108" s="34"/>
    </row>
    <row r="109" spans="1:7" x14ac:dyDescent="0.2">
      <c r="G109" s="34"/>
    </row>
    <row r="110" spans="1:7" x14ac:dyDescent="0.2">
      <c r="G110" s="34"/>
    </row>
    <row r="111" spans="1:7" x14ac:dyDescent="0.2">
      <c r="G111" s="34"/>
    </row>
    <row r="112" spans="1:7" x14ac:dyDescent="0.2">
      <c r="G112" s="34"/>
    </row>
    <row r="113" spans="1:256" x14ac:dyDescent="0.2">
      <c r="G113" s="34"/>
    </row>
    <row r="114" spans="1:256" x14ac:dyDescent="0.2">
      <c r="G114" s="34"/>
    </row>
    <row r="115" spans="1:256" x14ac:dyDescent="0.2">
      <c r="G115" s="34"/>
    </row>
    <row r="116" spans="1:256" s="43" customFormat="1" ht="12.75" customHeight="1" x14ac:dyDescent="0.2">
      <c r="A116" s="47"/>
      <c r="B116" s="57"/>
      <c r="C116" s="47"/>
      <c r="D116" s="60"/>
      <c r="E116" s="67"/>
      <c r="F116" s="64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42"/>
      <c r="FU116" s="42"/>
      <c r="FV116" s="42"/>
      <c r="FW116" s="42"/>
      <c r="FX116" s="42"/>
      <c r="FY116" s="42"/>
      <c r="FZ116" s="42"/>
      <c r="GA116" s="42"/>
      <c r="GB116" s="42"/>
      <c r="GC116" s="42"/>
      <c r="GD116" s="42"/>
      <c r="GE116" s="42"/>
      <c r="GF116" s="42"/>
      <c r="GG116" s="42"/>
      <c r="GH116" s="42"/>
      <c r="GI116" s="42"/>
      <c r="GJ116" s="42"/>
      <c r="GK116" s="42"/>
      <c r="GL116" s="42"/>
      <c r="GM116" s="42"/>
      <c r="GN116" s="42"/>
      <c r="GO116" s="42"/>
      <c r="GP116" s="42"/>
      <c r="GQ116" s="42"/>
      <c r="GR116" s="42"/>
      <c r="GS116" s="42"/>
      <c r="GT116" s="42"/>
      <c r="GU116" s="42"/>
      <c r="GV116" s="42"/>
      <c r="GW116" s="42"/>
      <c r="GX116" s="42"/>
      <c r="GY116" s="42"/>
      <c r="GZ116" s="42"/>
      <c r="HA116" s="42"/>
      <c r="HB116" s="42"/>
      <c r="HC116" s="42"/>
      <c r="HD116" s="42"/>
      <c r="HE116" s="42"/>
      <c r="HF116" s="42"/>
      <c r="HG116" s="42"/>
      <c r="HH116" s="42"/>
      <c r="HI116" s="42"/>
      <c r="HJ116" s="42"/>
      <c r="HK116" s="42"/>
      <c r="HL116" s="42"/>
      <c r="HM116" s="42"/>
      <c r="HN116" s="42"/>
      <c r="HO116" s="42"/>
      <c r="HP116" s="42"/>
      <c r="HQ116" s="42"/>
      <c r="HR116" s="42"/>
      <c r="HS116" s="42"/>
      <c r="HT116" s="42"/>
      <c r="HU116" s="42"/>
      <c r="HV116" s="42"/>
      <c r="HW116" s="42"/>
      <c r="HX116" s="42"/>
      <c r="HY116" s="42"/>
      <c r="HZ116" s="42"/>
      <c r="IA116" s="42"/>
      <c r="IB116" s="42"/>
      <c r="IC116" s="42"/>
      <c r="ID116" s="42"/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  <c r="IT116" s="42"/>
      <c r="IU116" s="42"/>
      <c r="IV116" s="42"/>
    </row>
    <row r="117" spans="1:256" s="42" customFormat="1" ht="12.75" customHeight="1" x14ac:dyDescent="0.2">
      <c r="A117" s="47"/>
      <c r="B117" s="57"/>
      <c r="C117" s="47"/>
      <c r="D117" s="60"/>
      <c r="E117" s="67"/>
      <c r="F117" s="64"/>
    </row>
    <row r="118" spans="1:256" s="42" customFormat="1" x14ac:dyDescent="0.2">
      <c r="A118" s="47"/>
      <c r="B118" s="57"/>
      <c r="C118" s="47"/>
      <c r="D118" s="60"/>
      <c r="E118" s="67"/>
      <c r="F118" s="64"/>
    </row>
    <row r="122" spans="1:256" ht="14.25" customHeight="1" x14ac:dyDescent="0.2"/>
    <row r="129" spans="7:14" ht="24.75" customHeight="1" x14ac:dyDescent="0.25">
      <c r="G129" s="80"/>
      <c r="H129" s="76"/>
      <c r="I129" s="76"/>
      <c r="J129" s="76"/>
      <c r="K129" s="76"/>
      <c r="L129" s="76"/>
      <c r="M129" s="76"/>
      <c r="N129" s="76"/>
    </row>
    <row r="130" spans="7:14" ht="15" x14ac:dyDescent="0.25">
      <c r="G130" s="80"/>
      <c r="H130" s="76"/>
      <c r="I130" s="76"/>
      <c r="J130" s="76"/>
      <c r="K130" s="76"/>
      <c r="L130" s="76"/>
      <c r="M130" s="76"/>
      <c r="N130" s="76"/>
    </row>
    <row r="131" spans="7:14" x14ac:dyDescent="0.2">
      <c r="H131" s="35"/>
      <c r="I131" s="35"/>
      <c r="J131" s="35"/>
    </row>
    <row r="132" spans="7:14" ht="15" customHeight="1" x14ac:dyDescent="0.25">
      <c r="G132" s="80"/>
      <c r="H132" s="76"/>
      <c r="I132" s="76"/>
      <c r="J132" s="76"/>
      <c r="K132" s="76"/>
      <c r="L132" s="76"/>
      <c r="M132" s="76"/>
      <c r="N132" s="76"/>
    </row>
    <row r="135" spans="7:14" ht="21.75" customHeight="1" x14ac:dyDescent="0.25">
      <c r="G135" s="80"/>
      <c r="H135" s="76"/>
      <c r="I135" s="76"/>
      <c r="J135" s="76"/>
      <c r="K135" s="76"/>
      <c r="L135" s="76"/>
      <c r="M135" s="76"/>
      <c r="N135" s="76"/>
    </row>
    <row r="139" spans="7:14" ht="12.75" customHeight="1" x14ac:dyDescent="0.25">
      <c r="G139" s="80"/>
      <c r="H139" s="76"/>
      <c r="I139" s="76"/>
      <c r="J139" s="76"/>
      <c r="K139" s="76"/>
      <c r="L139" s="76"/>
      <c r="M139" s="76"/>
      <c r="N139" s="76"/>
    </row>
    <row r="140" spans="7:14" ht="14.45" customHeight="1" x14ac:dyDescent="0.25">
      <c r="G140" s="81"/>
      <c r="H140" s="76"/>
      <c r="I140" s="76"/>
      <c r="J140" s="76"/>
      <c r="K140" s="76"/>
      <c r="L140" s="76"/>
      <c r="M140" s="76"/>
      <c r="N140" s="76"/>
    </row>
    <row r="142" spans="7:14" ht="15" x14ac:dyDescent="0.25">
      <c r="G142" s="80"/>
      <c r="H142" s="76"/>
      <c r="I142" s="76"/>
      <c r="J142" s="76"/>
      <c r="K142" s="76"/>
      <c r="L142" s="76"/>
      <c r="M142" s="76"/>
      <c r="N142" s="76"/>
    </row>
    <row r="160" spans="1:7" s="50" customFormat="1" x14ac:dyDescent="0.25">
      <c r="A160" s="47"/>
      <c r="B160" s="57"/>
      <c r="C160" s="47"/>
      <c r="D160" s="60"/>
      <c r="E160" s="67"/>
      <c r="F160" s="64"/>
      <c r="G160" s="54"/>
    </row>
    <row r="161" spans="7:13" ht="12.75" customHeight="1" x14ac:dyDescent="0.2">
      <c r="G161" s="34"/>
    </row>
    <row r="162" spans="7:13" x14ac:dyDescent="0.2">
      <c r="G162" s="34"/>
    </row>
    <row r="163" spans="7:13" x14ac:dyDescent="0.2">
      <c r="G163" s="34"/>
    </row>
    <row r="164" spans="7:13" x14ac:dyDescent="0.2">
      <c r="G164" s="34"/>
    </row>
    <row r="165" spans="7:13" x14ac:dyDescent="0.2">
      <c r="G165" s="34"/>
    </row>
    <row r="166" spans="7:13" x14ac:dyDescent="0.2">
      <c r="G166" s="80"/>
      <c r="H166" s="40"/>
      <c r="I166" s="40"/>
      <c r="J166" s="40"/>
      <c r="K166" s="40"/>
      <c r="L166" s="40"/>
      <c r="M166" s="40"/>
    </row>
    <row r="167" spans="7:13" x14ac:dyDescent="0.2">
      <c r="G167" s="34"/>
    </row>
    <row r="168" spans="7:13" ht="12.75" customHeight="1" x14ac:dyDescent="0.2">
      <c r="G168" s="34"/>
    </row>
    <row r="169" spans="7:13" ht="12.75" customHeight="1" x14ac:dyDescent="0.2">
      <c r="G169" s="34"/>
    </row>
    <row r="170" spans="7:13" x14ac:dyDescent="0.2">
      <c r="G170" s="34"/>
    </row>
    <row r="171" spans="7:13" x14ac:dyDescent="0.2">
      <c r="G171" s="34"/>
    </row>
    <row r="172" spans="7:13" x14ac:dyDescent="0.2">
      <c r="G172" s="34"/>
    </row>
    <row r="173" spans="7:13" x14ac:dyDescent="0.2">
      <c r="G173" s="34"/>
    </row>
    <row r="174" spans="7:13" x14ac:dyDescent="0.2">
      <c r="G174" s="34"/>
    </row>
    <row r="175" spans="7:13" x14ac:dyDescent="0.2">
      <c r="G175" s="34"/>
    </row>
    <row r="176" spans="7:13" x14ac:dyDescent="0.2">
      <c r="G176" s="34"/>
    </row>
    <row r="177" spans="7:7" x14ac:dyDescent="0.2">
      <c r="G177" s="34"/>
    </row>
    <row r="178" spans="7:7" x14ac:dyDescent="0.2">
      <c r="G178" s="34"/>
    </row>
    <row r="179" spans="7:7" x14ac:dyDescent="0.2">
      <c r="G179" s="34"/>
    </row>
    <row r="180" spans="7:7" x14ac:dyDescent="0.2">
      <c r="G180" s="34"/>
    </row>
    <row r="181" spans="7:7" x14ac:dyDescent="0.2">
      <c r="G181" s="34"/>
    </row>
    <row r="182" spans="7:7" x14ac:dyDescent="0.2">
      <c r="G182" s="34"/>
    </row>
    <row r="183" spans="7:7" x14ac:dyDescent="0.2">
      <c r="G183" s="34"/>
    </row>
    <row r="184" spans="7:7" x14ac:dyDescent="0.2">
      <c r="G184" s="34"/>
    </row>
    <row r="185" spans="7:7" x14ac:dyDescent="0.2">
      <c r="G185" s="34"/>
    </row>
    <row r="186" spans="7:7" x14ac:dyDescent="0.2">
      <c r="G186" s="34"/>
    </row>
    <row r="187" spans="7:7" x14ac:dyDescent="0.2">
      <c r="G187" s="34"/>
    </row>
    <row r="188" spans="7:7" x14ac:dyDescent="0.2">
      <c r="G188" s="34"/>
    </row>
    <row r="189" spans="7:7" x14ac:dyDescent="0.2">
      <c r="G189" s="34"/>
    </row>
    <row r="190" spans="7:7" x14ac:dyDescent="0.2">
      <c r="G190" s="34"/>
    </row>
    <row r="191" spans="7:7" x14ac:dyDescent="0.2">
      <c r="G191" s="34"/>
    </row>
    <row r="192" spans="7:7" ht="15" customHeight="1" x14ac:dyDescent="0.2">
      <c r="G192" s="34"/>
    </row>
    <row r="193" spans="7:7" x14ac:dyDescent="0.2">
      <c r="G193" s="34"/>
    </row>
    <row r="194" spans="7:7" x14ac:dyDescent="0.2">
      <c r="G194" s="34"/>
    </row>
    <row r="195" spans="7:7" x14ac:dyDescent="0.2">
      <c r="G195" s="34"/>
    </row>
    <row r="196" spans="7:7" x14ac:dyDescent="0.2">
      <c r="G196" s="34"/>
    </row>
    <row r="197" spans="7:7" x14ac:dyDescent="0.2">
      <c r="G197" s="34"/>
    </row>
    <row r="198" spans="7:7" x14ac:dyDescent="0.2">
      <c r="G198" s="34"/>
    </row>
    <row r="199" spans="7:7" x14ac:dyDescent="0.2">
      <c r="G199" s="34"/>
    </row>
    <row r="200" spans="7:7" x14ac:dyDescent="0.2">
      <c r="G200" s="34"/>
    </row>
    <row r="201" spans="7:7" x14ac:dyDescent="0.2">
      <c r="G201" s="34"/>
    </row>
    <row r="202" spans="7:7" x14ac:dyDescent="0.2">
      <c r="G202" s="34"/>
    </row>
    <row r="203" spans="7:7" x14ac:dyDescent="0.2">
      <c r="G203" s="34"/>
    </row>
    <row r="204" spans="7:7" x14ac:dyDescent="0.2">
      <c r="G204" s="34"/>
    </row>
    <row r="205" spans="7:7" x14ac:dyDescent="0.2">
      <c r="G205" s="34"/>
    </row>
    <row r="206" spans="7:7" x14ac:dyDescent="0.2">
      <c r="G206" s="34"/>
    </row>
    <row r="207" spans="7:7" x14ac:dyDescent="0.2">
      <c r="G207" s="34"/>
    </row>
    <row r="208" spans="7:7" x14ac:dyDescent="0.2">
      <c r="G208" s="34"/>
    </row>
    <row r="209" spans="1:7" x14ac:dyDescent="0.2">
      <c r="G209" s="34"/>
    </row>
    <row r="210" spans="1:7" x14ac:dyDescent="0.2">
      <c r="G210" s="34"/>
    </row>
    <row r="211" spans="1:7" x14ac:dyDescent="0.2">
      <c r="G211" s="34"/>
    </row>
    <row r="212" spans="1:7" x14ac:dyDescent="0.2">
      <c r="G212" s="34"/>
    </row>
    <row r="213" spans="1:7" x14ac:dyDescent="0.2">
      <c r="G213" s="34"/>
    </row>
    <row r="214" spans="1:7" x14ac:dyDescent="0.2">
      <c r="G214" s="34"/>
    </row>
    <row r="215" spans="1:7" x14ac:dyDescent="0.2">
      <c r="G215" s="34"/>
    </row>
    <row r="216" spans="1:7" x14ac:dyDescent="0.2">
      <c r="G216" s="34"/>
    </row>
    <row r="217" spans="1:7" x14ac:dyDescent="0.2">
      <c r="G217" s="34"/>
    </row>
    <row r="218" spans="1:7" x14ac:dyDescent="0.2">
      <c r="G218" s="34"/>
    </row>
    <row r="219" spans="1:7" x14ac:dyDescent="0.2">
      <c r="G219" s="34"/>
    </row>
    <row r="220" spans="1:7" x14ac:dyDescent="0.2">
      <c r="G220" s="34"/>
    </row>
    <row r="221" spans="1:7" x14ac:dyDescent="0.2">
      <c r="G221" s="34"/>
    </row>
    <row r="222" spans="1:7" s="40" customFormat="1" x14ac:dyDescent="0.2">
      <c r="A222" s="47"/>
      <c r="B222" s="57"/>
      <c r="C222" s="47"/>
      <c r="D222" s="60"/>
      <c r="E222" s="67"/>
      <c r="F222" s="64"/>
    </row>
    <row r="223" spans="1:7" s="40" customFormat="1" x14ac:dyDescent="0.2">
      <c r="A223" s="47"/>
      <c r="B223" s="57"/>
      <c r="C223" s="47"/>
      <c r="D223" s="60"/>
      <c r="E223" s="67"/>
      <c r="F223" s="64"/>
    </row>
    <row r="224" spans="1:7" s="40" customFormat="1" ht="15" customHeight="1" x14ac:dyDescent="0.2">
      <c r="A224" s="47"/>
      <c r="B224" s="57"/>
      <c r="C224" s="47"/>
      <c r="D224" s="60"/>
      <c r="E224" s="67"/>
      <c r="F224" s="64"/>
    </row>
    <row r="225" spans="1:7" ht="12.75" customHeight="1" x14ac:dyDescent="0.2">
      <c r="G225" s="34"/>
    </row>
    <row r="226" spans="1:7" ht="15" customHeight="1" x14ac:dyDescent="0.2">
      <c r="G226" s="34"/>
    </row>
    <row r="227" spans="1:7" x14ac:dyDescent="0.2">
      <c r="G227" s="34"/>
    </row>
    <row r="228" spans="1:7" ht="15" customHeight="1" x14ac:dyDescent="0.2">
      <c r="G228" s="34"/>
    </row>
    <row r="229" spans="1:7" x14ac:dyDescent="0.2">
      <c r="G229" s="34"/>
    </row>
    <row r="230" spans="1:7" x14ac:dyDescent="0.2">
      <c r="G230" s="34"/>
    </row>
    <row r="231" spans="1:7" x14ac:dyDescent="0.2">
      <c r="G231" s="34"/>
    </row>
    <row r="232" spans="1:7" x14ac:dyDescent="0.2">
      <c r="G232" s="34"/>
    </row>
    <row r="237" spans="1:7" x14ac:dyDescent="0.2">
      <c r="G237" s="34"/>
    </row>
    <row r="238" spans="1:7" x14ac:dyDescent="0.2">
      <c r="G238" s="34"/>
    </row>
    <row r="240" spans="1:7" s="44" customFormat="1" x14ac:dyDescent="0.2">
      <c r="A240" s="47"/>
      <c r="B240" s="57"/>
      <c r="C240" s="47"/>
      <c r="D240" s="60"/>
      <c r="E240" s="67"/>
      <c r="F240" s="64"/>
      <c r="G240" s="42"/>
    </row>
    <row r="242" spans="7:7" ht="12.75" customHeight="1" x14ac:dyDescent="0.2">
      <c r="G242" s="34"/>
    </row>
    <row r="249" spans="7:7" ht="15" customHeight="1" x14ac:dyDescent="0.2"/>
    <row r="260" spans="7:7" ht="12.75" customHeight="1" x14ac:dyDescent="0.2">
      <c r="G260" s="34"/>
    </row>
    <row r="261" spans="7:7" ht="12.75" customHeight="1" x14ac:dyDescent="0.2"/>
    <row r="262" spans="7:7" ht="12.75" customHeight="1" x14ac:dyDescent="0.2"/>
    <row r="263" spans="7:7" ht="12.75" customHeight="1" x14ac:dyDescent="0.2"/>
    <row r="264" spans="7:7" ht="12.75" customHeight="1" x14ac:dyDescent="0.2"/>
    <row r="282" spans="5:5" x14ac:dyDescent="0.2">
      <c r="E282" s="64"/>
    </row>
    <row r="283" spans="5:5" x14ac:dyDescent="0.2">
      <c r="E283" s="64"/>
    </row>
    <row r="284" spans="5:5" x14ac:dyDescent="0.2">
      <c r="E284" s="64"/>
    </row>
    <row r="285" spans="5:5" x14ac:dyDescent="0.2">
      <c r="E285" s="64"/>
    </row>
    <row r="286" spans="5:5" x14ac:dyDescent="0.2">
      <c r="E286" s="64"/>
    </row>
    <row r="287" spans="5:5" x14ac:dyDescent="0.2">
      <c r="E287" s="64"/>
    </row>
    <row r="288" spans="5:5" x14ac:dyDescent="0.2">
      <c r="E288" s="64"/>
    </row>
    <row r="289" spans="1:7" x14ac:dyDescent="0.2">
      <c r="E289" s="64"/>
    </row>
    <row r="290" spans="1:7" x14ac:dyDescent="0.2">
      <c r="E290" s="64"/>
    </row>
    <row r="291" spans="1:7" x14ac:dyDescent="0.2">
      <c r="E291" s="64"/>
    </row>
    <row r="292" spans="1:7" x14ac:dyDescent="0.2">
      <c r="E292" s="64"/>
    </row>
    <row r="293" spans="1:7" x14ac:dyDescent="0.2">
      <c r="E293" s="64"/>
    </row>
    <row r="294" spans="1:7" x14ac:dyDescent="0.2">
      <c r="E294" s="64"/>
    </row>
    <row r="295" spans="1:7" s="44" customFormat="1" x14ac:dyDescent="0.2">
      <c r="A295" s="47"/>
      <c r="B295" s="57"/>
      <c r="C295" s="47"/>
      <c r="D295" s="60"/>
      <c r="E295" s="64"/>
      <c r="F295" s="64"/>
      <c r="G295" s="42"/>
    </row>
    <row r="296" spans="1:7" x14ac:dyDescent="0.2">
      <c r="E296" s="64"/>
    </row>
    <row r="297" spans="1:7" x14ac:dyDescent="0.2">
      <c r="E297" s="64"/>
    </row>
    <row r="298" spans="1:7" x14ac:dyDescent="0.2">
      <c r="E298" s="64"/>
    </row>
    <row r="299" spans="1:7" x14ac:dyDescent="0.2">
      <c r="E299" s="64"/>
    </row>
    <row r="300" spans="1:7" x14ac:dyDescent="0.2">
      <c r="E300" s="64"/>
    </row>
    <row r="301" spans="1:7" x14ac:dyDescent="0.2">
      <c r="E301" s="64"/>
    </row>
    <row r="302" spans="1:7" x14ac:dyDescent="0.2">
      <c r="E302" s="64"/>
    </row>
    <row r="303" spans="1:7" x14ac:dyDescent="0.2">
      <c r="E303" s="64"/>
    </row>
    <row r="304" spans="1:7" x14ac:dyDescent="0.2">
      <c r="E304" s="64"/>
    </row>
    <row r="305" spans="5:5" x14ac:dyDescent="0.2">
      <c r="E305" s="64"/>
    </row>
    <row r="306" spans="5:5" x14ac:dyDescent="0.2">
      <c r="E306" s="64"/>
    </row>
    <row r="307" spans="5:5" x14ac:dyDescent="0.2">
      <c r="E307" s="64"/>
    </row>
    <row r="308" spans="5:5" x14ac:dyDescent="0.2">
      <c r="E308" s="64"/>
    </row>
    <row r="309" spans="5:5" x14ac:dyDescent="0.2">
      <c r="E309" s="64"/>
    </row>
    <row r="310" spans="5:5" x14ac:dyDescent="0.2">
      <c r="E310" s="64"/>
    </row>
    <row r="311" spans="5:5" x14ac:dyDescent="0.2">
      <c r="E311" s="64"/>
    </row>
    <row r="312" spans="5:5" x14ac:dyDescent="0.2">
      <c r="E312" s="64"/>
    </row>
    <row r="313" spans="5:5" x14ac:dyDescent="0.2">
      <c r="E313" s="64"/>
    </row>
    <row r="314" spans="5:5" x14ac:dyDescent="0.2">
      <c r="E314" s="64"/>
    </row>
    <row r="315" spans="5:5" x14ac:dyDescent="0.2">
      <c r="E315" s="64"/>
    </row>
    <row r="316" spans="5:5" x14ac:dyDescent="0.2">
      <c r="E316" s="64"/>
    </row>
    <row r="317" spans="5:5" x14ac:dyDescent="0.2">
      <c r="E317" s="64"/>
    </row>
    <row r="318" spans="5:5" x14ac:dyDescent="0.2">
      <c r="E318" s="64"/>
    </row>
    <row r="319" spans="5:5" x14ac:dyDescent="0.2">
      <c r="E319" s="64"/>
    </row>
    <row r="320" spans="5:5" x14ac:dyDescent="0.2">
      <c r="E320" s="64"/>
    </row>
    <row r="321" spans="5:5" x14ac:dyDescent="0.2">
      <c r="E321" s="64"/>
    </row>
    <row r="322" spans="5:5" x14ac:dyDescent="0.2">
      <c r="E322" s="64"/>
    </row>
    <row r="323" spans="5:5" x14ac:dyDescent="0.2">
      <c r="E323" s="64"/>
    </row>
    <row r="324" spans="5:5" x14ac:dyDescent="0.2">
      <c r="E324" s="64"/>
    </row>
    <row r="325" spans="5:5" x14ac:dyDescent="0.2">
      <c r="E325" s="64"/>
    </row>
    <row r="326" spans="5:5" x14ac:dyDescent="0.2">
      <c r="E326" s="64"/>
    </row>
    <row r="327" spans="5:5" x14ac:dyDescent="0.2">
      <c r="E327" s="64"/>
    </row>
    <row r="328" spans="5:5" x14ac:dyDescent="0.2">
      <c r="E328" s="64"/>
    </row>
    <row r="329" spans="5:5" x14ac:dyDescent="0.2">
      <c r="E329" s="64"/>
    </row>
    <row r="330" spans="5:5" x14ac:dyDescent="0.2">
      <c r="E330" s="64"/>
    </row>
    <row r="331" spans="5:5" x14ac:dyDescent="0.2">
      <c r="E331" s="64"/>
    </row>
    <row r="332" spans="5:5" x14ac:dyDescent="0.2">
      <c r="E332" s="64"/>
    </row>
    <row r="333" spans="5:5" x14ac:dyDescent="0.2">
      <c r="E333" s="64"/>
    </row>
    <row r="334" spans="5:5" x14ac:dyDescent="0.2">
      <c r="E334" s="64"/>
    </row>
    <row r="335" spans="5:5" x14ac:dyDescent="0.2">
      <c r="E335" s="64"/>
    </row>
    <row r="336" spans="5:5" x14ac:dyDescent="0.2">
      <c r="E336" s="64"/>
    </row>
    <row r="337" spans="5:5" x14ac:dyDescent="0.2">
      <c r="E337" s="64"/>
    </row>
    <row r="338" spans="5:5" x14ac:dyDescent="0.2">
      <c r="E338" s="64"/>
    </row>
    <row r="339" spans="5:5" x14ac:dyDescent="0.2">
      <c r="E339" s="64"/>
    </row>
    <row r="340" spans="5:5" x14ac:dyDescent="0.2">
      <c r="E340" s="64"/>
    </row>
    <row r="341" spans="5:5" x14ac:dyDescent="0.2">
      <c r="E341" s="64"/>
    </row>
    <row r="342" spans="5:5" x14ac:dyDescent="0.2">
      <c r="E342" s="64"/>
    </row>
    <row r="343" spans="5:5" x14ac:dyDescent="0.2">
      <c r="E343" s="64"/>
    </row>
    <row r="344" spans="5:5" x14ac:dyDescent="0.2">
      <c r="E344" s="64"/>
    </row>
    <row r="380" spans="1:7" ht="14.25" customHeight="1" x14ac:dyDescent="0.2"/>
    <row r="382" spans="1:7" ht="14.25" customHeight="1" x14ac:dyDescent="0.2"/>
    <row r="384" spans="1:7" s="44" customFormat="1" x14ac:dyDescent="0.2">
      <c r="A384" s="47"/>
      <c r="B384" s="57"/>
      <c r="C384" s="47"/>
      <c r="D384" s="60"/>
      <c r="E384" s="67"/>
      <c r="F384" s="64"/>
      <c r="G384" s="42"/>
    </row>
    <row r="385" spans="1:7" s="44" customFormat="1" ht="15" customHeight="1" x14ac:dyDescent="0.2">
      <c r="A385" s="47"/>
      <c r="B385" s="57"/>
      <c r="C385" s="47"/>
      <c r="D385" s="60"/>
      <c r="E385" s="67"/>
      <c r="F385" s="64"/>
      <c r="G385" s="42"/>
    </row>
    <row r="386" spans="1:7" s="45" customFormat="1" ht="51.75" customHeight="1" x14ac:dyDescent="0.2">
      <c r="A386" s="47"/>
      <c r="B386" s="57"/>
      <c r="C386" s="47"/>
      <c r="D386" s="60"/>
      <c r="E386" s="67"/>
      <c r="F386" s="64"/>
    </row>
    <row r="387" spans="1:7" s="45" customFormat="1" x14ac:dyDescent="0.2">
      <c r="A387" s="47"/>
      <c r="B387" s="57"/>
      <c r="C387" s="47"/>
      <c r="D387" s="60"/>
      <c r="E387" s="67"/>
      <c r="F387" s="64"/>
    </row>
    <row r="388" spans="1:7" s="45" customFormat="1" x14ac:dyDescent="0.2">
      <c r="A388" s="47"/>
      <c r="B388" s="57"/>
      <c r="C388" s="47"/>
      <c r="D388" s="60"/>
      <c r="E388" s="67"/>
      <c r="F388" s="64"/>
    </row>
    <row r="389" spans="1:7" s="45" customFormat="1" x14ac:dyDescent="0.2">
      <c r="A389" s="47"/>
      <c r="B389" s="57"/>
      <c r="C389" s="47"/>
      <c r="D389" s="60"/>
      <c r="E389" s="67"/>
      <c r="F389" s="64"/>
    </row>
    <row r="390" spans="1:7" s="45" customFormat="1" x14ac:dyDescent="0.2">
      <c r="A390" s="47"/>
      <c r="B390" s="57"/>
      <c r="C390" s="47"/>
      <c r="D390" s="60"/>
      <c r="E390" s="67"/>
      <c r="F390" s="64"/>
    </row>
    <row r="391" spans="1:7" s="45" customFormat="1" x14ac:dyDescent="0.2">
      <c r="A391" s="47"/>
      <c r="B391" s="57"/>
      <c r="C391" s="47"/>
      <c r="D391" s="60"/>
      <c r="E391" s="67"/>
      <c r="F391" s="64"/>
    </row>
    <row r="392" spans="1:7" s="45" customFormat="1" x14ac:dyDescent="0.2">
      <c r="A392" s="47"/>
      <c r="B392" s="57"/>
      <c r="C392" s="47"/>
      <c r="D392" s="60"/>
      <c r="E392" s="67"/>
      <c r="F392" s="64"/>
    </row>
    <row r="393" spans="1:7" s="45" customFormat="1" x14ac:dyDescent="0.2">
      <c r="A393" s="47"/>
      <c r="B393" s="57"/>
      <c r="C393" s="47"/>
      <c r="D393" s="60"/>
      <c r="E393" s="67"/>
      <c r="F393" s="64"/>
    </row>
    <row r="394" spans="1:7" s="45" customFormat="1" x14ac:dyDescent="0.2">
      <c r="A394" s="47"/>
      <c r="B394" s="57"/>
      <c r="C394" s="47"/>
      <c r="D394" s="60"/>
      <c r="E394" s="67"/>
      <c r="F394" s="64"/>
    </row>
    <row r="395" spans="1:7" s="45" customFormat="1" x14ac:dyDescent="0.2">
      <c r="A395" s="47"/>
      <c r="B395" s="57"/>
      <c r="C395" s="47"/>
      <c r="D395" s="60"/>
      <c r="E395" s="67"/>
      <c r="F395" s="64"/>
    </row>
    <row r="396" spans="1:7" s="45" customFormat="1" x14ac:dyDescent="0.2">
      <c r="A396" s="47"/>
      <c r="B396" s="57"/>
      <c r="C396" s="47"/>
      <c r="D396" s="60"/>
      <c r="E396" s="67"/>
      <c r="F396" s="64"/>
    </row>
    <row r="397" spans="1:7" s="45" customFormat="1" x14ac:dyDescent="0.2">
      <c r="A397" s="47"/>
      <c r="B397" s="57"/>
      <c r="C397" s="47"/>
      <c r="D397" s="60"/>
      <c r="E397" s="67"/>
      <c r="F397" s="64"/>
    </row>
    <row r="398" spans="1:7" s="45" customFormat="1" x14ac:dyDescent="0.2">
      <c r="A398" s="47"/>
      <c r="B398" s="57"/>
      <c r="C398" s="47"/>
      <c r="D398" s="60"/>
      <c r="E398" s="67"/>
      <c r="F398" s="64"/>
    </row>
    <row r="399" spans="1:7" s="45" customFormat="1" x14ac:dyDescent="0.2">
      <c r="A399" s="47"/>
      <c r="B399" s="57"/>
      <c r="C399" s="47"/>
      <c r="D399" s="60"/>
      <c r="E399" s="67"/>
      <c r="F399" s="64"/>
    </row>
    <row r="400" spans="1:7" s="45" customFormat="1" x14ac:dyDescent="0.2">
      <c r="A400" s="47"/>
      <c r="B400" s="57"/>
      <c r="C400" s="47"/>
      <c r="D400" s="60"/>
      <c r="E400" s="67"/>
      <c r="F400" s="64"/>
    </row>
    <row r="401" spans="1:7" s="45" customFormat="1" x14ac:dyDescent="0.2">
      <c r="A401" s="47"/>
      <c r="B401" s="57"/>
      <c r="C401" s="47"/>
      <c r="D401" s="60"/>
      <c r="E401" s="67"/>
      <c r="F401" s="64"/>
    </row>
    <row r="402" spans="1:7" s="45" customFormat="1" x14ac:dyDescent="0.2">
      <c r="A402" s="47"/>
      <c r="B402" s="57"/>
      <c r="C402" s="47"/>
      <c r="D402" s="60"/>
      <c r="E402" s="67"/>
      <c r="F402" s="64"/>
    </row>
    <row r="403" spans="1:7" s="45" customFormat="1" x14ac:dyDescent="0.2">
      <c r="A403" s="47"/>
      <c r="B403" s="57"/>
      <c r="C403" s="47"/>
      <c r="D403" s="60"/>
      <c r="E403" s="67"/>
      <c r="F403" s="64"/>
    </row>
    <row r="404" spans="1:7" s="45" customFormat="1" x14ac:dyDescent="0.2">
      <c r="A404" s="47"/>
      <c r="B404" s="57"/>
      <c r="C404" s="47"/>
      <c r="D404" s="60"/>
      <c r="E404" s="67"/>
      <c r="F404" s="64"/>
    </row>
    <row r="405" spans="1:7" s="45" customFormat="1" x14ac:dyDescent="0.2">
      <c r="A405" s="47"/>
      <c r="B405" s="57"/>
      <c r="C405" s="47"/>
      <c r="D405" s="60"/>
      <c r="E405" s="67"/>
      <c r="F405" s="64"/>
    </row>
    <row r="406" spans="1:7" s="45" customFormat="1" x14ac:dyDescent="0.2">
      <c r="A406" s="47"/>
      <c r="B406" s="57"/>
      <c r="C406" s="47"/>
      <c r="D406" s="60"/>
      <c r="E406" s="67"/>
      <c r="F406" s="64"/>
    </row>
    <row r="407" spans="1:7" s="45" customFormat="1" x14ac:dyDescent="0.2">
      <c r="A407" s="47"/>
      <c r="B407" s="57"/>
      <c r="C407" s="47"/>
      <c r="D407" s="60"/>
      <c r="E407" s="67"/>
      <c r="F407" s="64"/>
    </row>
    <row r="408" spans="1:7" s="44" customFormat="1" x14ac:dyDescent="0.2">
      <c r="A408" s="47"/>
      <c r="B408" s="57"/>
      <c r="C408" s="47"/>
      <c r="D408" s="60"/>
      <c r="E408" s="67"/>
      <c r="F408" s="64"/>
      <c r="G408" s="42"/>
    </row>
    <row r="410" spans="1:7" x14ac:dyDescent="0.2">
      <c r="G410" s="34"/>
    </row>
    <row r="411" spans="1:7" x14ac:dyDescent="0.2">
      <c r="G411" s="34"/>
    </row>
    <row r="412" spans="1:7" x14ac:dyDescent="0.2">
      <c r="G412" s="34"/>
    </row>
    <row r="413" spans="1:7" x14ac:dyDescent="0.2">
      <c r="G413" s="34"/>
    </row>
    <row r="414" spans="1:7" x14ac:dyDescent="0.2">
      <c r="G414" s="34"/>
    </row>
  </sheetData>
  <mergeCells count="34">
    <mergeCell ref="D108:E108"/>
    <mergeCell ref="C104:D104"/>
    <mergeCell ref="D105:E105"/>
    <mergeCell ref="A40:F40"/>
    <mergeCell ref="A99:E99"/>
    <mergeCell ref="A98:E98"/>
    <mergeCell ref="A97:E97"/>
    <mergeCell ref="A58:E58"/>
    <mergeCell ref="A76:E76"/>
    <mergeCell ref="A100:E100"/>
    <mergeCell ref="C107:D107"/>
    <mergeCell ref="A24:F24"/>
    <mergeCell ref="A34:E34"/>
    <mergeCell ref="A35:F35"/>
    <mergeCell ref="A38:E38"/>
    <mergeCell ref="A39:E39"/>
    <mergeCell ref="A95:E95"/>
    <mergeCell ref="A96:E96"/>
    <mergeCell ref="A94:E94"/>
    <mergeCell ref="J49:M49"/>
    <mergeCell ref="A11:F11"/>
    <mergeCell ref="A23:E23"/>
    <mergeCell ref="A12:F12"/>
    <mergeCell ref="A8:A9"/>
    <mergeCell ref="B8:B9"/>
    <mergeCell ref="C8:C9"/>
    <mergeCell ref="D8:D9"/>
    <mergeCell ref="A4:F4"/>
    <mergeCell ref="A2:F2"/>
    <mergeCell ref="A5:F5"/>
    <mergeCell ref="A7:F7"/>
    <mergeCell ref="E8:E9"/>
    <mergeCell ref="F8:F9"/>
    <mergeCell ref="A6:F6"/>
  </mergeCells>
  <phoneticPr fontId="23" type="noConversion"/>
  <pageMargins left="0.28999999999999998" right="0.16" top="0.28999999999999998" bottom="0.31" header="0.16" footer="0.2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A64" workbookViewId="0">
      <selection activeCell="C126" sqref="C126"/>
    </sheetView>
  </sheetViews>
  <sheetFormatPr defaultRowHeight="12.75" x14ac:dyDescent="0.25"/>
  <cols>
    <col min="1" max="1" width="6.140625" style="30" customWidth="1"/>
    <col min="2" max="2" width="56.28515625" style="30" customWidth="1"/>
    <col min="3" max="3" width="7.85546875" style="30" customWidth="1"/>
    <col min="4" max="4" width="9.7109375" style="31" bestFit="1" customWidth="1"/>
    <col min="5" max="16384" width="9.140625" style="30"/>
  </cols>
  <sheetData>
    <row r="1" spans="1:8" s="3" customFormat="1" x14ac:dyDescent="0.25">
      <c r="A1" s="16"/>
      <c r="C1" s="16"/>
      <c r="D1" s="17"/>
    </row>
    <row r="2" spans="1:8" s="18" customFormat="1" x14ac:dyDescent="0.25">
      <c r="A2" s="16"/>
      <c r="B2" s="3"/>
      <c r="C2" s="16"/>
      <c r="D2" s="17"/>
      <c r="E2" s="3"/>
      <c r="F2" s="3"/>
      <c r="G2" s="3"/>
      <c r="H2" s="3"/>
    </row>
    <row r="3" spans="1:8" s="3" customFormat="1" x14ac:dyDescent="0.25">
      <c r="A3" s="16"/>
      <c r="C3" s="16"/>
      <c r="D3" s="17"/>
    </row>
    <row r="4" spans="1:8" s="3" customFormat="1" ht="56.25" customHeight="1" x14ac:dyDescent="0.25">
      <c r="A4" s="16"/>
      <c r="C4" s="16"/>
      <c r="D4" s="17"/>
    </row>
    <row r="5" spans="1:8" s="3" customFormat="1" ht="15" customHeight="1" x14ac:dyDescent="0.25">
      <c r="A5" s="16"/>
      <c r="B5" s="19" t="s">
        <v>76</v>
      </c>
      <c r="C5" s="16"/>
      <c r="D5" s="17"/>
    </row>
    <row r="6" spans="1:8" s="20" customFormat="1" ht="27.75" customHeight="1" x14ac:dyDescent="0.25">
      <c r="A6" s="216" t="s">
        <v>130</v>
      </c>
      <c r="B6" s="216"/>
      <c r="C6" s="216"/>
      <c r="D6" s="216"/>
    </row>
    <row r="7" spans="1:8" s="20" customFormat="1" x14ac:dyDescent="0.25">
      <c r="A7" s="217" t="s">
        <v>13</v>
      </c>
      <c r="B7" s="217"/>
      <c r="C7" s="217"/>
      <c r="D7" s="217"/>
    </row>
    <row r="8" spans="1:8" s="20" customFormat="1" ht="52.5" customHeight="1" x14ac:dyDescent="0.25">
      <c r="A8" s="217" t="s">
        <v>75</v>
      </c>
      <c r="B8" s="217"/>
      <c r="C8" s="217"/>
      <c r="D8" s="217"/>
    </row>
    <row r="9" spans="1:8" s="20" customFormat="1" ht="12.75" customHeight="1" x14ac:dyDescent="0.25">
      <c r="A9" s="216" t="s">
        <v>0</v>
      </c>
      <c r="B9" s="216" t="s">
        <v>1</v>
      </c>
      <c r="C9" s="216" t="s">
        <v>2</v>
      </c>
      <c r="D9" s="218" t="s">
        <v>3</v>
      </c>
    </row>
    <row r="10" spans="1:8" s="20" customFormat="1" ht="24" customHeight="1" x14ac:dyDescent="0.25">
      <c r="A10" s="216"/>
      <c r="B10" s="216"/>
      <c r="C10" s="216"/>
      <c r="D10" s="218"/>
    </row>
    <row r="11" spans="1:8" s="23" customFormat="1" x14ac:dyDescent="0.25">
      <c r="A11" s="5">
        <v>1</v>
      </c>
      <c r="B11" s="5">
        <v>2</v>
      </c>
      <c r="C11" s="21">
        <v>3</v>
      </c>
      <c r="D11" s="22">
        <v>4</v>
      </c>
    </row>
    <row r="12" spans="1:8" s="3" customFormat="1" x14ac:dyDescent="0.25">
      <c r="A12" s="222" t="s">
        <v>55</v>
      </c>
      <c r="B12" s="222"/>
      <c r="C12" s="222"/>
      <c r="D12" s="222"/>
    </row>
    <row r="13" spans="1:8" s="3" customFormat="1" x14ac:dyDescent="0.25">
      <c r="A13" s="221" t="s">
        <v>12</v>
      </c>
      <c r="B13" s="221"/>
      <c r="C13" s="221"/>
      <c r="D13" s="221"/>
    </row>
    <row r="14" spans="1:8" s="3" customFormat="1" ht="15" customHeight="1" x14ac:dyDescent="0.25">
      <c r="A14" s="24">
        <v>1</v>
      </c>
      <c r="B14" s="7" t="s">
        <v>77</v>
      </c>
      <c r="C14" s="8" t="s">
        <v>8</v>
      </c>
      <c r="D14" s="25">
        <v>103</v>
      </c>
    </row>
    <row r="15" spans="1:8" s="3" customFormat="1" ht="15" customHeight="1" x14ac:dyDescent="0.25">
      <c r="A15" s="24">
        <v>2</v>
      </c>
      <c r="B15" s="7" t="s">
        <v>78</v>
      </c>
      <c r="C15" s="8" t="s">
        <v>8</v>
      </c>
      <c r="D15" s="25">
        <v>335</v>
      </c>
    </row>
    <row r="16" spans="1:8" s="3" customFormat="1" ht="15" customHeight="1" x14ac:dyDescent="0.25">
      <c r="A16" s="24">
        <v>3</v>
      </c>
      <c r="B16" s="7" t="s">
        <v>105</v>
      </c>
      <c r="C16" s="8" t="s">
        <v>8</v>
      </c>
      <c r="D16" s="25">
        <v>25</v>
      </c>
    </row>
    <row r="17" spans="1:4" s="3" customFormat="1" ht="15" customHeight="1" x14ac:dyDescent="0.25">
      <c r="A17" s="24">
        <v>4</v>
      </c>
      <c r="B17" s="7" t="s">
        <v>106</v>
      </c>
      <c r="C17" s="8" t="s">
        <v>6</v>
      </c>
      <c r="D17" s="25">
        <v>44</v>
      </c>
    </row>
    <row r="18" spans="1:4" s="3" customFormat="1" ht="25.5" x14ac:dyDescent="0.25">
      <c r="A18" s="24">
        <v>5</v>
      </c>
      <c r="B18" s="9" t="s">
        <v>107</v>
      </c>
      <c r="C18" s="2" t="s">
        <v>6</v>
      </c>
      <c r="D18" s="26">
        <v>1085</v>
      </c>
    </row>
    <row r="19" spans="1:4" s="3" customFormat="1" x14ac:dyDescent="0.25">
      <c r="A19" s="24">
        <v>6</v>
      </c>
      <c r="B19" s="7" t="s">
        <v>109</v>
      </c>
      <c r="C19" s="8" t="s">
        <v>6</v>
      </c>
      <c r="D19" s="25">
        <v>10</v>
      </c>
    </row>
    <row r="20" spans="1:4" s="3" customFormat="1" x14ac:dyDescent="0.25">
      <c r="A20" s="24">
        <v>7</v>
      </c>
      <c r="B20" s="7" t="s">
        <v>110</v>
      </c>
      <c r="C20" s="8" t="s">
        <v>6</v>
      </c>
      <c r="D20" s="25">
        <v>22</v>
      </c>
    </row>
    <row r="21" spans="1:4" s="3" customFormat="1" ht="15" customHeight="1" x14ac:dyDescent="0.25">
      <c r="A21" s="24">
        <v>8</v>
      </c>
      <c r="B21" s="9" t="s">
        <v>122</v>
      </c>
      <c r="C21" s="2" t="s">
        <v>8</v>
      </c>
      <c r="D21" s="26">
        <v>45</v>
      </c>
    </row>
    <row r="22" spans="1:4" s="3" customFormat="1" ht="15" customHeight="1" x14ac:dyDescent="0.25">
      <c r="A22" s="24">
        <v>9</v>
      </c>
      <c r="B22" s="9" t="s">
        <v>79</v>
      </c>
      <c r="C22" s="2" t="s">
        <v>9</v>
      </c>
      <c r="D22" s="26">
        <v>10</v>
      </c>
    </row>
    <row r="23" spans="1:4" s="3" customFormat="1" ht="15" customHeight="1" x14ac:dyDescent="0.25">
      <c r="A23" s="24">
        <v>10</v>
      </c>
      <c r="B23" s="9" t="s">
        <v>80</v>
      </c>
      <c r="C23" s="2" t="s">
        <v>9</v>
      </c>
      <c r="D23" s="26">
        <v>15</v>
      </c>
    </row>
    <row r="24" spans="1:4" s="3" customFormat="1" ht="15" customHeight="1" x14ac:dyDescent="0.25">
      <c r="A24" s="24">
        <v>11</v>
      </c>
      <c r="B24" s="9" t="s">
        <v>108</v>
      </c>
      <c r="C24" s="2" t="s">
        <v>9</v>
      </c>
      <c r="D24" s="26">
        <v>10</v>
      </c>
    </row>
    <row r="25" spans="1:4" s="3" customFormat="1" ht="33" customHeight="1" x14ac:dyDescent="0.25">
      <c r="A25" s="24">
        <v>12</v>
      </c>
      <c r="B25" s="10" t="s">
        <v>81</v>
      </c>
      <c r="C25" s="27" t="s">
        <v>6</v>
      </c>
      <c r="D25" s="4">
        <v>840</v>
      </c>
    </row>
    <row r="26" spans="1:4" s="3" customFormat="1" ht="18" customHeight="1" x14ac:dyDescent="0.25">
      <c r="A26" s="221" t="s">
        <v>82</v>
      </c>
      <c r="B26" s="221"/>
      <c r="C26" s="221"/>
      <c r="D26" s="221"/>
    </row>
    <row r="27" spans="1:4" s="3" customFormat="1" ht="33" customHeight="1" x14ac:dyDescent="0.25">
      <c r="A27" s="24">
        <v>1</v>
      </c>
      <c r="B27" s="11" t="s">
        <v>37</v>
      </c>
      <c r="C27" s="2" t="s">
        <v>7</v>
      </c>
      <c r="D27" s="4">
        <v>1232</v>
      </c>
    </row>
    <row r="28" spans="1:4" s="3" customFormat="1" ht="25.5" x14ac:dyDescent="0.25">
      <c r="A28" s="24">
        <v>2</v>
      </c>
      <c r="B28" s="12" t="s">
        <v>36</v>
      </c>
      <c r="C28" s="2" t="s">
        <v>6</v>
      </c>
      <c r="D28" s="4">
        <v>123.2</v>
      </c>
    </row>
    <row r="29" spans="1:4" s="3" customFormat="1" x14ac:dyDescent="0.25">
      <c r="A29" s="24">
        <v>3</v>
      </c>
      <c r="B29" s="12" t="s">
        <v>15</v>
      </c>
      <c r="C29" s="2" t="s">
        <v>11</v>
      </c>
      <c r="D29" s="4">
        <v>4114.8999999999996</v>
      </c>
    </row>
    <row r="30" spans="1:4" s="3" customFormat="1" ht="25.5" x14ac:dyDescent="0.25">
      <c r="A30" s="24">
        <v>4</v>
      </c>
      <c r="B30" s="12" t="s">
        <v>16</v>
      </c>
      <c r="C30" s="2" t="s">
        <v>7</v>
      </c>
      <c r="D30" s="4">
        <v>1232</v>
      </c>
    </row>
    <row r="31" spans="1:4" s="3" customFormat="1" ht="25.5" x14ac:dyDescent="0.25">
      <c r="A31" s="24">
        <v>5</v>
      </c>
      <c r="B31" s="11" t="s">
        <v>100</v>
      </c>
      <c r="C31" s="2" t="s">
        <v>7</v>
      </c>
      <c r="D31" s="4">
        <v>196.5</v>
      </c>
    </row>
    <row r="32" spans="1:4" s="3" customFormat="1" ht="25.5" x14ac:dyDescent="0.25">
      <c r="A32" s="24">
        <v>6</v>
      </c>
      <c r="B32" s="12" t="s">
        <v>101</v>
      </c>
      <c r="C32" s="2" t="s">
        <v>6</v>
      </c>
      <c r="D32" s="4">
        <v>19.649999999999999</v>
      </c>
    </row>
    <row r="33" spans="1:4" s="3" customFormat="1" ht="25.5" x14ac:dyDescent="0.25">
      <c r="A33" s="24">
        <v>7</v>
      </c>
      <c r="B33" s="12" t="s">
        <v>102</v>
      </c>
      <c r="C33" s="2" t="s">
        <v>11</v>
      </c>
      <c r="D33" s="4">
        <v>656.3</v>
      </c>
    </row>
    <row r="34" spans="1:4" s="3" customFormat="1" ht="38.25" x14ac:dyDescent="0.25">
      <c r="A34" s="24">
        <v>8</v>
      </c>
      <c r="B34" s="14" t="s">
        <v>17</v>
      </c>
      <c r="C34" s="28" t="s">
        <v>6</v>
      </c>
      <c r="D34" s="26">
        <v>267.75</v>
      </c>
    </row>
    <row r="35" spans="1:4" s="3" customFormat="1" ht="25.5" x14ac:dyDescent="0.25">
      <c r="A35" s="24">
        <v>9</v>
      </c>
      <c r="B35" s="14" t="s">
        <v>52</v>
      </c>
      <c r="C35" s="28" t="s">
        <v>7</v>
      </c>
      <c r="D35" s="26">
        <v>890.8</v>
      </c>
    </row>
    <row r="36" spans="1:4" s="3" customFormat="1" ht="18" customHeight="1" x14ac:dyDescent="0.25">
      <c r="A36" s="24">
        <v>10</v>
      </c>
      <c r="B36" s="14" t="s">
        <v>38</v>
      </c>
      <c r="C36" s="28" t="s">
        <v>6</v>
      </c>
      <c r="D36" s="26">
        <v>89.1</v>
      </c>
    </row>
    <row r="37" spans="1:4" s="3" customFormat="1" ht="38.25" x14ac:dyDescent="0.25">
      <c r="A37" s="24">
        <v>11</v>
      </c>
      <c r="B37" s="14" t="s">
        <v>39</v>
      </c>
      <c r="C37" s="2" t="s">
        <v>6</v>
      </c>
      <c r="D37" s="4">
        <v>133.69999999999999</v>
      </c>
    </row>
    <row r="38" spans="1:4" s="3" customFormat="1" ht="38.25" x14ac:dyDescent="0.25">
      <c r="A38" s="24">
        <v>12</v>
      </c>
      <c r="B38" s="14" t="s">
        <v>42</v>
      </c>
      <c r="C38" s="28" t="s">
        <v>7</v>
      </c>
      <c r="D38" s="26">
        <v>2800.2</v>
      </c>
    </row>
    <row r="39" spans="1:4" s="3" customFormat="1" ht="25.5" x14ac:dyDescent="0.25">
      <c r="A39" s="24">
        <v>13</v>
      </c>
      <c r="B39" s="14" t="s">
        <v>111</v>
      </c>
      <c r="C39" s="28" t="s">
        <v>7</v>
      </c>
      <c r="D39" s="26">
        <v>2027</v>
      </c>
    </row>
    <row r="40" spans="1:4" s="3" customFormat="1" ht="38.25" x14ac:dyDescent="0.25">
      <c r="A40" s="24">
        <v>14</v>
      </c>
      <c r="B40" s="14" t="s">
        <v>18</v>
      </c>
      <c r="C40" s="28" t="s">
        <v>6</v>
      </c>
      <c r="D40" s="26">
        <v>724.1</v>
      </c>
    </row>
    <row r="41" spans="1:4" s="3" customFormat="1" ht="25.5" x14ac:dyDescent="0.25">
      <c r="A41" s="24">
        <v>15</v>
      </c>
      <c r="B41" s="14" t="s">
        <v>14</v>
      </c>
      <c r="C41" s="28" t="s">
        <v>6</v>
      </c>
      <c r="D41" s="26">
        <v>471.2</v>
      </c>
    </row>
    <row r="42" spans="1:4" s="3" customFormat="1" ht="25.5" x14ac:dyDescent="0.25">
      <c r="A42" s="24">
        <v>16</v>
      </c>
      <c r="B42" s="14" t="s">
        <v>10</v>
      </c>
      <c r="C42" s="28" t="s">
        <v>11</v>
      </c>
      <c r="D42" s="26">
        <v>16122.6</v>
      </c>
    </row>
    <row r="43" spans="1:4" s="3" customFormat="1" ht="25.5" x14ac:dyDescent="0.25">
      <c r="A43" s="24">
        <v>17</v>
      </c>
      <c r="B43" s="14" t="s">
        <v>103</v>
      </c>
      <c r="C43" s="28" t="s">
        <v>104</v>
      </c>
      <c r="D43" s="26">
        <v>289.5</v>
      </c>
    </row>
    <row r="44" spans="1:4" s="3" customFormat="1" ht="25.5" x14ac:dyDescent="0.25">
      <c r="A44" s="24">
        <v>18</v>
      </c>
      <c r="B44" s="12" t="s">
        <v>19</v>
      </c>
      <c r="C44" s="2" t="s">
        <v>7</v>
      </c>
      <c r="D44" s="4">
        <v>612.1</v>
      </c>
    </row>
    <row r="45" spans="1:4" s="3" customFormat="1" x14ac:dyDescent="0.25">
      <c r="A45" s="24">
        <v>19</v>
      </c>
      <c r="B45" s="12" t="s">
        <v>20</v>
      </c>
      <c r="C45" s="2" t="s">
        <v>7</v>
      </c>
      <c r="D45" s="4">
        <v>812.1</v>
      </c>
    </row>
    <row r="46" spans="1:4" s="3" customFormat="1" ht="25.5" x14ac:dyDescent="0.25">
      <c r="A46" s="24">
        <v>20</v>
      </c>
      <c r="B46" s="12" t="s">
        <v>47</v>
      </c>
      <c r="C46" s="2" t="s">
        <v>7</v>
      </c>
      <c r="D46" s="4">
        <v>88</v>
      </c>
    </row>
    <row r="47" spans="1:4" s="3" customFormat="1" ht="25.5" x14ac:dyDescent="0.25">
      <c r="A47" s="24">
        <v>21</v>
      </c>
      <c r="B47" s="12" t="s">
        <v>54</v>
      </c>
      <c r="C47" s="2" t="s">
        <v>7</v>
      </c>
      <c r="D47" s="4">
        <v>435</v>
      </c>
    </row>
    <row r="48" spans="1:4" s="3" customFormat="1" ht="25.5" x14ac:dyDescent="0.25">
      <c r="A48" s="24">
        <v>22</v>
      </c>
      <c r="B48" s="12" t="s">
        <v>51</v>
      </c>
      <c r="C48" s="2" t="s">
        <v>8</v>
      </c>
      <c r="D48" s="4">
        <v>290</v>
      </c>
    </row>
    <row r="49" spans="1:4" s="3" customFormat="1" ht="25.5" x14ac:dyDescent="0.25">
      <c r="A49" s="24">
        <v>23</v>
      </c>
      <c r="B49" s="12" t="s">
        <v>41</v>
      </c>
      <c r="C49" s="2" t="s">
        <v>8</v>
      </c>
      <c r="D49" s="4">
        <v>1050</v>
      </c>
    </row>
    <row r="50" spans="1:4" s="3" customFormat="1" ht="30.75" customHeight="1" x14ac:dyDescent="0.25">
      <c r="A50" s="24">
        <v>24</v>
      </c>
      <c r="B50" s="12" t="s">
        <v>60</v>
      </c>
      <c r="C50" s="2" t="s">
        <v>8</v>
      </c>
      <c r="D50" s="4">
        <v>160</v>
      </c>
    </row>
    <row r="51" spans="1:4" s="3" customFormat="1" ht="28.5" customHeight="1" x14ac:dyDescent="0.25">
      <c r="A51" s="24">
        <v>25</v>
      </c>
      <c r="B51" s="12" t="s">
        <v>61</v>
      </c>
      <c r="C51" s="2" t="s">
        <v>9</v>
      </c>
      <c r="D51" s="4">
        <v>64</v>
      </c>
    </row>
    <row r="52" spans="1:4" s="3" customFormat="1" ht="25.5" x14ac:dyDescent="0.25">
      <c r="A52" s="24">
        <v>26</v>
      </c>
      <c r="B52" s="12" t="s">
        <v>63</v>
      </c>
      <c r="C52" s="2" t="s">
        <v>9</v>
      </c>
      <c r="D52" s="4">
        <v>1</v>
      </c>
    </row>
    <row r="53" spans="1:4" s="3" customFormat="1" x14ac:dyDescent="0.25">
      <c r="A53" s="24">
        <v>27</v>
      </c>
      <c r="B53" s="13" t="s">
        <v>59</v>
      </c>
      <c r="C53" s="2" t="s">
        <v>6</v>
      </c>
      <c r="D53" s="4">
        <v>65</v>
      </c>
    </row>
    <row r="54" spans="1:4" s="3" customFormat="1" ht="38.25" x14ac:dyDescent="0.25">
      <c r="A54" s="24">
        <v>28</v>
      </c>
      <c r="B54" s="14" t="s">
        <v>74</v>
      </c>
      <c r="C54" s="2" t="s">
        <v>6</v>
      </c>
      <c r="D54" s="4">
        <v>58.75</v>
      </c>
    </row>
    <row r="55" spans="1:4" s="3" customFormat="1" x14ac:dyDescent="0.25">
      <c r="A55" s="24">
        <v>29</v>
      </c>
      <c r="B55" s="13" t="s">
        <v>112</v>
      </c>
      <c r="C55" s="2" t="s">
        <v>11</v>
      </c>
      <c r="D55" s="4">
        <v>3140</v>
      </c>
    </row>
    <row r="56" spans="1:4" s="3" customFormat="1" x14ac:dyDescent="0.25">
      <c r="A56" s="24">
        <v>30</v>
      </c>
      <c r="B56" s="9" t="s">
        <v>58</v>
      </c>
      <c r="C56" s="2" t="s">
        <v>7</v>
      </c>
      <c r="D56" s="4">
        <v>356</v>
      </c>
    </row>
    <row r="57" spans="1:4" s="3" customFormat="1" ht="38.25" x14ac:dyDescent="0.25">
      <c r="A57" s="24">
        <v>31</v>
      </c>
      <c r="B57" s="14" t="s">
        <v>71</v>
      </c>
      <c r="C57" s="28" t="s">
        <v>6</v>
      </c>
      <c r="D57" s="26">
        <v>8</v>
      </c>
    </row>
    <row r="58" spans="1:4" s="3" customFormat="1" ht="25.5" x14ac:dyDescent="0.25">
      <c r="A58" s="24">
        <v>32</v>
      </c>
      <c r="B58" s="12" t="s">
        <v>62</v>
      </c>
      <c r="C58" s="2" t="s">
        <v>9</v>
      </c>
      <c r="D58" s="4">
        <v>1</v>
      </c>
    </row>
    <row r="59" spans="1:4" s="3" customFormat="1" x14ac:dyDescent="0.25">
      <c r="A59" s="223" t="s">
        <v>21</v>
      </c>
      <c r="B59" s="224"/>
      <c r="C59" s="224"/>
      <c r="D59" s="224"/>
    </row>
    <row r="60" spans="1:4" s="3" customFormat="1" ht="38.25" x14ac:dyDescent="0.25">
      <c r="A60" s="1">
        <v>1</v>
      </c>
      <c r="B60" s="12" t="s">
        <v>25</v>
      </c>
      <c r="C60" s="2" t="s">
        <v>26</v>
      </c>
      <c r="D60" s="4">
        <v>5.6</v>
      </c>
    </row>
    <row r="61" spans="1:4" s="3" customFormat="1" x14ac:dyDescent="0.25">
      <c r="A61" s="1">
        <v>2</v>
      </c>
      <c r="B61" s="13" t="s">
        <v>27</v>
      </c>
      <c r="C61" s="2" t="s">
        <v>26</v>
      </c>
      <c r="D61" s="4">
        <v>5.6</v>
      </c>
    </row>
    <row r="62" spans="1:4" s="3" customFormat="1" x14ac:dyDescent="0.25">
      <c r="A62" s="1">
        <v>3</v>
      </c>
      <c r="B62" s="13" t="s">
        <v>28</v>
      </c>
      <c r="C62" s="2" t="s">
        <v>26</v>
      </c>
      <c r="D62" s="4">
        <v>5.6</v>
      </c>
    </row>
    <row r="63" spans="1:4" s="3" customFormat="1" ht="25.5" x14ac:dyDescent="0.25">
      <c r="A63" s="1">
        <v>4</v>
      </c>
      <c r="B63" s="9" t="s">
        <v>29</v>
      </c>
      <c r="C63" s="2" t="s">
        <v>9</v>
      </c>
      <c r="D63" s="4">
        <v>62</v>
      </c>
    </row>
    <row r="64" spans="1:4" s="3" customFormat="1" ht="25.5" x14ac:dyDescent="0.25">
      <c r="A64" s="1">
        <v>5</v>
      </c>
      <c r="B64" s="9" t="s">
        <v>48</v>
      </c>
      <c r="C64" s="2" t="s">
        <v>9</v>
      </c>
      <c r="D64" s="4">
        <v>13</v>
      </c>
    </row>
    <row r="65" spans="1:4" s="3" customFormat="1" ht="25.5" x14ac:dyDescent="0.25">
      <c r="A65" s="1">
        <v>6</v>
      </c>
      <c r="B65" s="12" t="s">
        <v>30</v>
      </c>
      <c r="C65" s="2" t="s">
        <v>9</v>
      </c>
      <c r="D65" s="4">
        <v>68</v>
      </c>
    </row>
    <row r="66" spans="1:4" s="3" customFormat="1" x14ac:dyDescent="0.25">
      <c r="A66" s="1">
        <v>7</v>
      </c>
      <c r="B66" s="12" t="s">
        <v>49</v>
      </c>
      <c r="C66" s="2" t="s">
        <v>9</v>
      </c>
      <c r="D66" s="4">
        <v>21</v>
      </c>
    </row>
    <row r="67" spans="1:4" s="3" customFormat="1" x14ac:dyDescent="0.25">
      <c r="A67" s="1">
        <v>8</v>
      </c>
      <c r="B67" s="13" t="s">
        <v>31</v>
      </c>
      <c r="C67" s="2" t="s">
        <v>9</v>
      </c>
      <c r="D67" s="4">
        <v>477</v>
      </c>
    </row>
    <row r="68" spans="1:4" s="3" customFormat="1" x14ac:dyDescent="0.25">
      <c r="A68" s="1">
        <v>9</v>
      </c>
      <c r="B68" s="13" t="s">
        <v>50</v>
      </c>
      <c r="C68" s="2" t="s">
        <v>9</v>
      </c>
      <c r="D68" s="4">
        <v>432</v>
      </c>
    </row>
    <row r="69" spans="1:4" s="3" customFormat="1" x14ac:dyDescent="0.25">
      <c r="A69" s="1">
        <v>10</v>
      </c>
      <c r="B69" s="13" t="s">
        <v>65</v>
      </c>
      <c r="C69" s="2" t="s">
        <v>9</v>
      </c>
      <c r="D69" s="4">
        <v>220</v>
      </c>
    </row>
    <row r="70" spans="1:4" s="3" customFormat="1" ht="38.25" x14ac:dyDescent="0.25">
      <c r="A70" s="1">
        <v>11</v>
      </c>
      <c r="B70" s="10" t="s">
        <v>114</v>
      </c>
      <c r="C70" s="2" t="s">
        <v>9</v>
      </c>
      <c r="D70" s="4">
        <v>22</v>
      </c>
    </row>
    <row r="71" spans="1:4" s="3" customFormat="1" x14ac:dyDescent="0.25">
      <c r="A71" s="1">
        <v>12</v>
      </c>
      <c r="B71" s="10" t="s">
        <v>115</v>
      </c>
      <c r="C71" s="4" t="s">
        <v>116</v>
      </c>
      <c r="D71" s="4">
        <v>4.5</v>
      </c>
    </row>
    <row r="72" spans="1:4" s="3" customFormat="1" x14ac:dyDescent="0.25">
      <c r="A72" s="1">
        <v>13</v>
      </c>
      <c r="B72" s="10" t="s">
        <v>117</v>
      </c>
      <c r="C72" s="4" t="s">
        <v>116</v>
      </c>
      <c r="D72" s="4">
        <v>13</v>
      </c>
    </row>
    <row r="73" spans="1:4" s="3" customFormat="1" ht="25.5" x14ac:dyDescent="0.25">
      <c r="A73" s="1">
        <v>14</v>
      </c>
      <c r="B73" s="10" t="s">
        <v>113</v>
      </c>
      <c r="C73" s="2" t="s">
        <v>9</v>
      </c>
      <c r="D73" s="4">
        <v>8</v>
      </c>
    </row>
    <row r="74" spans="1:4" s="3" customFormat="1" x14ac:dyDescent="0.25">
      <c r="A74" s="1">
        <v>15</v>
      </c>
      <c r="B74" s="13" t="s">
        <v>32</v>
      </c>
      <c r="C74" s="2" t="s">
        <v>6</v>
      </c>
      <c r="D74" s="4">
        <v>840</v>
      </c>
    </row>
    <row r="75" spans="1:4" s="3" customFormat="1" x14ac:dyDescent="0.25">
      <c r="A75" s="223" t="s">
        <v>33</v>
      </c>
      <c r="B75" s="223"/>
      <c r="C75" s="223"/>
      <c r="D75" s="223"/>
    </row>
    <row r="76" spans="1:4" s="3" customFormat="1" x14ac:dyDescent="0.25">
      <c r="A76" s="2">
        <v>1</v>
      </c>
      <c r="B76" s="15" t="s">
        <v>34</v>
      </c>
      <c r="C76" s="2" t="s">
        <v>9</v>
      </c>
      <c r="D76" s="4">
        <v>14</v>
      </c>
    </row>
    <row r="77" spans="1:4" s="3" customFormat="1" ht="25.5" x14ac:dyDescent="0.25">
      <c r="A77" s="2">
        <v>2</v>
      </c>
      <c r="B77" s="12" t="s">
        <v>43</v>
      </c>
      <c r="C77" s="2" t="s">
        <v>8</v>
      </c>
      <c r="D77" s="4">
        <v>215</v>
      </c>
    </row>
    <row r="78" spans="1:4" s="3" customFormat="1" x14ac:dyDescent="0.25">
      <c r="A78" s="2">
        <v>3</v>
      </c>
      <c r="B78" s="12" t="s">
        <v>125</v>
      </c>
      <c r="C78" s="2" t="s">
        <v>7</v>
      </c>
      <c r="D78" s="4">
        <v>85</v>
      </c>
    </row>
    <row r="79" spans="1:4" s="3" customFormat="1" ht="16.5" customHeight="1" x14ac:dyDescent="0.25">
      <c r="A79" s="2">
        <v>4</v>
      </c>
      <c r="B79" s="12" t="s">
        <v>46</v>
      </c>
      <c r="C79" s="2" t="s">
        <v>9</v>
      </c>
      <c r="D79" s="4">
        <v>4</v>
      </c>
    </row>
    <row r="80" spans="1:4" s="3" customFormat="1" ht="16.5" customHeight="1" x14ac:dyDescent="0.25">
      <c r="A80" s="2">
        <v>5</v>
      </c>
      <c r="B80" s="12" t="s">
        <v>118</v>
      </c>
      <c r="C80" s="2" t="s">
        <v>9</v>
      </c>
      <c r="D80" s="4">
        <v>7</v>
      </c>
    </row>
    <row r="81" spans="1:4" s="3" customFormat="1" ht="15" customHeight="1" x14ac:dyDescent="0.25">
      <c r="A81" s="2">
        <v>6</v>
      </c>
      <c r="B81" s="12" t="s">
        <v>119</v>
      </c>
      <c r="C81" s="2" t="s">
        <v>8</v>
      </c>
      <c r="D81" s="4">
        <v>42</v>
      </c>
    </row>
    <row r="82" spans="1:4" s="3" customFormat="1" ht="25.5" x14ac:dyDescent="0.25">
      <c r="A82" s="2">
        <v>7</v>
      </c>
      <c r="B82" s="12" t="s">
        <v>96</v>
      </c>
      <c r="C82" s="2" t="s">
        <v>9</v>
      </c>
      <c r="D82" s="4">
        <v>14</v>
      </c>
    </row>
    <row r="83" spans="1:4" s="3" customFormat="1" x14ac:dyDescent="0.25">
      <c r="A83" s="2">
        <v>8</v>
      </c>
      <c r="B83" s="12" t="s">
        <v>97</v>
      </c>
      <c r="C83" s="2" t="s">
        <v>9</v>
      </c>
      <c r="D83" s="4">
        <v>6</v>
      </c>
    </row>
    <row r="84" spans="1:4" s="3" customFormat="1" ht="25.5" x14ac:dyDescent="0.25">
      <c r="A84" s="2">
        <v>9</v>
      </c>
      <c r="B84" s="12" t="s">
        <v>45</v>
      </c>
      <c r="C84" s="2" t="s">
        <v>9</v>
      </c>
      <c r="D84" s="4">
        <v>15</v>
      </c>
    </row>
    <row r="85" spans="1:4" s="3" customFormat="1" x14ac:dyDescent="0.25">
      <c r="A85" s="2">
        <v>10</v>
      </c>
      <c r="B85" s="13" t="s">
        <v>72</v>
      </c>
      <c r="C85" s="2" t="s">
        <v>11</v>
      </c>
      <c r="D85" s="32">
        <v>2499</v>
      </c>
    </row>
    <row r="86" spans="1:4" s="3" customFormat="1" ht="25.5" x14ac:dyDescent="0.25">
      <c r="A86" s="2">
        <v>11</v>
      </c>
      <c r="B86" s="12" t="s">
        <v>73</v>
      </c>
      <c r="C86" s="29" t="s">
        <v>11</v>
      </c>
      <c r="D86" s="32">
        <v>41</v>
      </c>
    </row>
    <row r="87" spans="1:4" s="3" customFormat="1" x14ac:dyDescent="0.25">
      <c r="A87" s="2">
        <v>12</v>
      </c>
      <c r="B87" s="12" t="s">
        <v>56</v>
      </c>
      <c r="C87" s="2" t="s">
        <v>7</v>
      </c>
      <c r="D87" s="4">
        <v>45</v>
      </c>
    </row>
    <row r="88" spans="1:4" s="3" customFormat="1" x14ac:dyDescent="0.25">
      <c r="A88" s="2">
        <v>13</v>
      </c>
      <c r="B88" s="12" t="s">
        <v>120</v>
      </c>
      <c r="C88" s="2" t="s">
        <v>8</v>
      </c>
      <c r="D88" s="4">
        <v>4.6500000000000004</v>
      </c>
    </row>
    <row r="89" spans="1:4" s="3" customFormat="1" ht="25.5" x14ac:dyDescent="0.25">
      <c r="A89" s="2">
        <v>14</v>
      </c>
      <c r="B89" s="12" t="s">
        <v>83</v>
      </c>
      <c r="C89" s="2" t="s">
        <v>9</v>
      </c>
      <c r="D89" s="4">
        <v>1</v>
      </c>
    </row>
    <row r="90" spans="1:4" s="3" customFormat="1" ht="25.5" x14ac:dyDescent="0.25">
      <c r="A90" s="2">
        <v>15</v>
      </c>
      <c r="B90" s="12" t="s">
        <v>84</v>
      </c>
      <c r="C90" s="2" t="s">
        <v>9</v>
      </c>
      <c r="D90" s="4">
        <v>1</v>
      </c>
    </row>
    <row r="91" spans="1:4" s="3" customFormat="1" ht="25.5" x14ac:dyDescent="0.25">
      <c r="A91" s="2">
        <v>16</v>
      </c>
      <c r="B91" s="12" t="s">
        <v>85</v>
      </c>
      <c r="C91" s="2" t="s">
        <v>9</v>
      </c>
      <c r="D91" s="4">
        <v>1</v>
      </c>
    </row>
    <row r="92" spans="1:4" s="3" customFormat="1" ht="25.5" x14ac:dyDescent="0.25">
      <c r="A92" s="2">
        <v>17</v>
      </c>
      <c r="B92" s="12" t="s">
        <v>86</v>
      </c>
      <c r="C92" s="2" t="s">
        <v>9</v>
      </c>
      <c r="D92" s="4">
        <v>2</v>
      </c>
    </row>
    <row r="93" spans="1:4" s="3" customFormat="1" ht="25.5" x14ac:dyDescent="0.25">
      <c r="A93" s="2">
        <v>18</v>
      </c>
      <c r="B93" s="12" t="s">
        <v>87</v>
      </c>
      <c r="C93" s="2" t="s">
        <v>9</v>
      </c>
      <c r="D93" s="4">
        <v>1</v>
      </c>
    </row>
    <row r="94" spans="1:4" s="3" customFormat="1" ht="25.5" x14ac:dyDescent="0.25">
      <c r="A94" s="2">
        <v>19</v>
      </c>
      <c r="B94" s="12" t="s">
        <v>88</v>
      </c>
      <c r="C94" s="2" t="s">
        <v>9</v>
      </c>
      <c r="D94" s="4">
        <v>4</v>
      </c>
    </row>
    <row r="95" spans="1:4" s="3" customFormat="1" ht="25.5" x14ac:dyDescent="0.25">
      <c r="A95" s="2">
        <v>20</v>
      </c>
      <c r="B95" s="12" t="s">
        <v>98</v>
      </c>
      <c r="C95" s="2" t="s">
        <v>7</v>
      </c>
      <c r="D95" s="4">
        <v>5.5</v>
      </c>
    </row>
    <row r="96" spans="1:4" s="3" customFormat="1" ht="25.5" x14ac:dyDescent="0.25">
      <c r="A96" s="2">
        <v>21</v>
      </c>
      <c r="B96" s="12" t="s">
        <v>99</v>
      </c>
      <c r="C96" s="2" t="s">
        <v>7</v>
      </c>
      <c r="D96" s="4">
        <v>5.5</v>
      </c>
    </row>
    <row r="97" spans="1:4" s="3" customFormat="1" ht="25.5" x14ac:dyDescent="0.25">
      <c r="A97" s="2">
        <v>22</v>
      </c>
      <c r="B97" s="12" t="s">
        <v>89</v>
      </c>
      <c r="C97" s="2" t="s">
        <v>9</v>
      </c>
      <c r="D97" s="4">
        <v>1</v>
      </c>
    </row>
    <row r="98" spans="1:4" s="3" customFormat="1" ht="16.5" customHeight="1" x14ac:dyDescent="0.25">
      <c r="A98" s="2">
        <v>23</v>
      </c>
      <c r="B98" s="12" t="s">
        <v>90</v>
      </c>
      <c r="C98" s="2" t="s">
        <v>9</v>
      </c>
      <c r="D98" s="4">
        <v>1</v>
      </c>
    </row>
    <row r="99" spans="1:4" s="3" customFormat="1" ht="16.5" customHeight="1" x14ac:dyDescent="0.25">
      <c r="A99" s="2">
        <v>24</v>
      </c>
      <c r="B99" s="12" t="s">
        <v>126</v>
      </c>
      <c r="C99" s="2" t="s">
        <v>9</v>
      </c>
      <c r="D99" s="4">
        <v>2</v>
      </c>
    </row>
    <row r="100" spans="1:4" s="3" customFormat="1" ht="25.5" x14ac:dyDescent="0.25">
      <c r="A100" s="2">
        <v>25</v>
      </c>
      <c r="B100" s="12" t="s">
        <v>129</v>
      </c>
      <c r="C100" s="2" t="s">
        <v>9</v>
      </c>
      <c r="D100" s="4">
        <v>2</v>
      </c>
    </row>
    <row r="101" spans="1:4" s="3" customFormat="1" ht="25.5" x14ac:dyDescent="0.25">
      <c r="A101" s="2">
        <v>26</v>
      </c>
      <c r="B101" s="12" t="s">
        <v>66</v>
      </c>
      <c r="C101" s="2" t="s">
        <v>9</v>
      </c>
      <c r="D101" s="4">
        <v>2</v>
      </c>
    </row>
    <row r="102" spans="1:4" s="3" customFormat="1" ht="25.5" x14ac:dyDescent="0.25">
      <c r="A102" s="2">
        <v>27</v>
      </c>
      <c r="B102" s="12" t="s">
        <v>94</v>
      </c>
      <c r="C102" s="2" t="s">
        <v>9</v>
      </c>
      <c r="D102" s="4">
        <v>2</v>
      </c>
    </row>
    <row r="103" spans="1:4" s="3" customFormat="1" ht="25.5" x14ac:dyDescent="0.25">
      <c r="A103" s="2">
        <v>28</v>
      </c>
      <c r="B103" s="12" t="s">
        <v>93</v>
      </c>
      <c r="C103" s="2" t="s">
        <v>9</v>
      </c>
      <c r="D103" s="4">
        <v>2</v>
      </c>
    </row>
    <row r="104" spans="1:4" s="3" customFormat="1" ht="38.25" x14ac:dyDescent="0.25">
      <c r="A104" s="2">
        <v>29</v>
      </c>
      <c r="B104" s="12" t="s">
        <v>95</v>
      </c>
      <c r="C104" s="2" t="s">
        <v>9</v>
      </c>
      <c r="D104" s="4">
        <v>2</v>
      </c>
    </row>
    <row r="105" spans="1:4" s="3" customFormat="1" x14ac:dyDescent="0.25">
      <c r="A105" s="2">
        <v>30</v>
      </c>
      <c r="B105" s="12" t="s">
        <v>67</v>
      </c>
      <c r="C105" s="2" t="s">
        <v>9</v>
      </c>
      <c r="D105" s="4">
        <v>1</v>
      </c>
    </row>
    <row r="106" spans="1:4" s="3" customFormat="1" x14ac:dyDescent="0.25">
      <c r="A106" s="2">
        <v>31</v>
      </c>
      <c r="B106" s="12" t="s">
        <v>91</v>
      </c>
      <c r="C106" s="2" t="s">
        <v>9</v>
      </c>
      <c r="D106" s="4">
        <v>3</v>
      </c>
    </row>
    <row r="107" spans="1:4" s="3" customFormat="1" ht="25.5" x14ac:dyDescent="0.25">
      <c r="A107" s="2">
        <v>32</v>
      </c>
      <c r="B107" s="12" t="s">
        <v>128</v>
      </c>
      <c r="C107" s="2" t="s">
        <v>9</v>
      </c>
      <c r="D107" s="4">
        <v>2</v>
      </c>
    </row>
    <row r="108" spans="1:4" s="3" customFormat="1" ht="25.5" x14ac:dyDescent="0.25">
      <c r="A108" s="2">
        <v>33</v>
      </c>
      <c r="B108" s="12" t="s">
        <v>92</v>
      </c>
      <c r="C108" s="2" t="s">
        <v>9</v>
      </c>
      <c r="D108" s="4">
        <v>2</v>
      </c>
    </row>
    <row r="109" spans="1:4" s="3" customFormat="1" ht="25.5" x14ac:dyDescent="0.25">
      <c r="A109" s="2">
        <v>34</v>
      </c>
      <c r="B109" s="12" t="s">
        <v>44</v>
      </c>
      <c r="C109" s="2" t="s">
        <v>9</v>
      </c>
      <c r="D109" s="4">
        <v>2</v>
      </c>
    </row>
    <row r="110" spans="1:4" s="3" customFormat="1" ht="25.5" x14ac:dyDescent="0.25">
      <c r="A110" s="2">
        <v>35</v>
      </c>
      <c r="B110" s="9" t="s">
        <v>40</v>
      </c>
      <c r="C110" s="2" t="s">
        <v>9</v>
      </c>
      <c r="D110" s="4">
        <v>2</v>
      </c>
    </row>
    <row r="111" spans="1:4" s="3" customFormat="1" ht="18.75" customHeight="1" x14ac:dyDescent="0.25">
      <c r="A111" s="2">
        <v>36</v>
      </c>
      <c r="B111" s="9" t="s">
        <v>127</v>
      </c>
      <c r="C111" s="2" t="s">
        <v>9</v>
      </c>
      <c r="D111" s="4">
        <v>4</v>
      </c>
    </row>
    <row r="112" spans="1:4" s="3" customFormat="1" ht="25.5" x14ac:dyDescent="0.25">
      <c r="A112" s="2">
        <v>37</v>
      </c>
      <c r="B112" s="12" t="s">
        <v>35</v>
      </c>
      <c r="C112" s="2" t="s">
        <v>9</v>
      </c>
      <c r="D112" s="4">
        <v>6</v>
      </c>
    </row>
    <row r="113" spans="1:6" s="3" customFormat="1" ht="15" customHeight="1" x14ac:dyDescent="0.25">
      <c r="A113" s="225" t="s">
        <v>57</v>
      </c>
      <c r="B113" s="225"/>
      <c r="C113" s="225"/>
      <c r="D113" s="225"/>
    </row>
    <row r="114" spans="1:6" s="6" customFormat="1" x14ac:dyDescent="0.25">
      <c r="A114" s="2">
        <v>1</v>
      </c>
      <c r="B114" s="12" t="s">
        <v>121</v>
      </c>
      <c r="C114" s="2" t="s">
        <v>8</v>
      </c>
      <c r="D114" s="4">
        <v>45</v>
      </c>
      <c r="F114" s="3"/>
    </row>
    <row r="115" spans="1:6" s="6" customFormat="1" x14ac:dyDescent="0.25">
      <c r="A115" s="2">
        <v>2</v>
      </c>
      <c r="B115" s="12" t="s">
        <v>123</v>
      </c>
      <c r="C115" s="2" t="s">
        <v>9</v>
      </c>
      <c r="D115" s="4">
        <v>4</v>
      </c>
      <c r="F115" s="3"/>
    </row>
    <row r="116" spans="1:6" s="6" customFormat="1" x14ac:dyDescent="0.25">
      <c r="A116" s="2">
        <v>3</v>
      </c>
      <c r="B116" s="12" t="s">
        <v>124</v>
      </c>
      <c r="C116" s="2" t="s">
        <v>9</v>
      </c>
      <c r="D116" s="4">
        <v>3</v>
      </c>
      <c r="F116" s="3"/>
    </row>
    <row r="117" spans="1:6" s="6" customFormat="1" x14ac:dyDescent="0.25">
      <c r="A117" s="2">
        <v>4</v>
      </c>
      <c r="B117" s="12" t="s">
        <v>22</v>
      </c>
      <c r="C117" s="2" t="s">
        <v>7</v>
      </c>
      <c r="D117" s="4">
        <v>720</v>
      </c>
      <c r="F117" s="3"/>
    </row>
    <row r="118" spans="1:6" s="6" customFormat="1" ht="25.5" x14ac:dyDescent="0.25">
      <c r="A118" s="2">
        <v>5</v>
      </c>
      <c r="B118" s="12" t="s">
        <v>23</v>
      </c>
      <c r="C118" s="2" t="s">
        <v>8</v>
      </c>
      <c r="D118" s="4">
        <v>600</v>
      </c>
      <c r="F118" s="3"/>
    </row>
    <row r="119" spans="1:6" s="6" customFormat="1" ht="38.25" x14ac:dyDescent="0.25">
      <c r="A119" s="2">
        <v>6</v>
      </c>
      <c r="B119" s="12" t="s">
        <v>53</v>
      </c>
      <c r="C119" s="2" t="s">
        <v>7</v>
      </c>
      <c r="D119" s="4">
        <v>1500</v>
      </c>
      <c r="F119" s="3"/>
    </row>
    <row r="120" spans="1:6" s="6" customFormat="1" x14ac:dyDescent="0.25">
      <c r="A120" s="2">
        <v>7</v>
      </c>
      <c r="B120" s="12" t="s">
        <v>24</v>
      </c>
      <c r="C120" s="2" t="s">
        <v>8</v>
      </c>
      <c r="D120" s="4">
        <v>600</v>
      </c>
      <c r="F120" s="3"/>
    </row>
    <row r="121" spans="1:6" s="6" customFormat="1" x14ac:dyDescent="0.25">
      <c r="A121" s="219"/>
      <c r="B121" s="220"/>
      <c r="C121" s="220"/>
      <c r="D121" s="220"/>
      <c r="F121" s="3"/>
    </row>
  </sheetData>
  <mergeCells count="14">
    <mergeCell ref="A121:D121"/>
    <mergeCell ref="A26:D26"/>
    <mergeCell ref="A12:D12"/>
    <mergeCell ref="A13:D13"/>
    <mergeCell ref="A59:D59"/>
    <mergeCell ref="A75:D75"/>
    <mergeCell ref="A113:D113"/>
    <mergeCell ref="A6:D6"/>
    <mergeCell ref="A7:D7"/>
    <mergeCell ref="A8:D8"/>
    <mergeCell ref="A9:A10"/>
    <mergeCell ref="B9:B10"/>
    <mergeCell ref="C9:C10"/>
    <mergeCell ref="D9:D10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КСС </vt:lpstr>
      <vt:lpstr>ПиБ</vt:lpstr>
      <vt:lpstr>Лист1</vt:lpstr>
      <vt:lpstr>'КСС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марти-ния</dc:creator>
  <cp:lastModifiedBy>staroselci</cp:lastModifiedBy>
  <cp:lastPrinted>2017-05-09T13:17:12Z</cp:lastPrinted>
  <dcterms:created xsi:type="dcterms:W3CDTF">2014-03-31T07:23:08Z</dcterms:created>
  <dcterms:modified xsi:type="dcterms:W3CDTF">2017-05-09T13:17:33Z</dcterms:modified>
</cp:coreProperties>
</file>